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dczar\Desktop\Salary Proposal Data\"/>
    </mc:Choice>
  </mc:AlternateContent>
  <xr:revisionPtr revIDLastSave="0" documentId="13_ncr:1_{2304C06A-9C9F-4D47-9308-218B3FAF4B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mparisons" sheetId="1" r:id="rId1"/>
  </sheets>
  <definedNames>
    <definedName name="_xlnm._FilterDatabase" localSheetId="0" hidden="1">Comparisons!$A$1:$Q$58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R63" i="1"/>
  <c r="R21" i="1"/>
  <c r="R56" i="1"/>
  <c r="R58" i="1"/>
  <c r="R16" i="1"/>
  <c r="R38" i="1"/>
  <c r="R17" i="1"/>
  <c r="R45" i="1"/>
  <c r="R49" i="1"/>
  <c r="R23" i="1"/>
  <c r="R31" i="1"/>
  <c r="R27" i="1"/>
  <c r="R29" i="1"/>
  <c r="R30" i="1"/>
  <c r="R43" i="1"/>
  <c r="R44" i="1"/>
  <c r="R20" i="1"/>
  <c r="R40" i="1"/>
  <c r="R39" i="1"/>
  <c r="R46" i="1"/>
  <c r="R50" i="1"/>
  <c r="R25" i="1"/>
  <c r="R14" i="1"/>
  <c r="R2" i="1"/>
  <c r="R15" i="1"/>
  <c r="R12" i="1"/>
  <c r="R26" i="1"/>
  <c r="R13" i="1"/>
  <c r="R24" i="1"/>
  <c r="R5" i="1"/>
  <c r="R51" i="1"/>
  <c r="R48" i="1"/>
  <c r="R11" i="1"/>
  <c r="R55" i="1"/>
  <c r="R52" i="1"/>
  <c r="R34" i="1"/>
  <c r="R9" i="1"/>
  <c r="R28" i="1"/>
  <c r="R3" i="1"/>
  <c r="R42" i="1"/>
  <c r="R18" i="1"/>
  <c r="R36" i="1"/>
  <c r="R53" i="1"/>
  <c r="R19" i="1"/>
  <c r="R8" i="1"/>
  <c r="R4" i="1"/>
  <c r="R47" i="1"/>
  <c r="R10" i="1"/>
  <c r="R35" i="1"/>
  <c r="R7" i="1"/>
  <c r="R54" i="1"/>
  <c r="R32" i="1"/>
  <c r="R57" i="1"/>
  <c r="R41" i="1"/>
  <c r="R37" i="1"/>
  <c r="R33" i="1"/>
  <c r="R6" i="1"/>
  <c r="R22" i="1"/>
  <c r="I25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N59" i="1"/>
  <c r="N61" i="1" s="1"/>
  <c r="Q63" i="1" l="1"/>
  <c r="P63" i="1"/>
  <c r="O63" i="1"/>
  <c r="P41" i="1" l="1"/>
  <c r="P60" i="1"/>
  <c r="B59" i="1"/>
  <c r="K59" i="1"/>
  <c r="M59" i="1" s="1"/>
  <c r="J59" i="1"/>
  <c r="J61" i="1" s="1"/>
  <c r="H59" i="1"/>
  <c r="G59" i="1"/>
  <c r="F59" i="1"/>
  <c r="E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P39" i="1"/>
  <c r="P11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0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0" i="1"/>
  <c r="P9" i="1"/>
  <c r="P8" i="1"/>
  <c r="P7" i="1"/>
  <c r="P6" i="1"/>
  <c r="P5" i="1"/>
  <c r="P4" i="1"/>
  <c r="P3" i="1"/>
  <c r="P2" i="1"/>
  <c r="O32" i="1"/>
  <c r="O2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1" i="1"/>
  <c r="O30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4" i="1"/>
  <c r="O3" i="1"/>
  <c r="O2" i="1"/>
  <c r="R59" i="1" l="1"/>
  <c r="I59" i="1"/>
  <c r="I61" i="1" s="1"/>
  <c r="O5" i="1"/>
  <c r="Q59" i="1"/>
  <c r="P59" i="1"/>
  <c r="B61" i="1"/>
  <c r="O61" i="1" l="1"/>
  <c r="P61" i="1"/>
</calcChain>
</file>

<file path=xl/sharedStrings.xml><?xml version="1.0" encoding="utf-8"?>
<sst xmlns="http://schemas.openxmlformats.org/spreadsheetml/2006/main" count="161" uniqueCount="85">
  <si>
    <t>County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</si>
  <si>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</si>
  <si>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</si>
  <si>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</si>
  <si>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</si>
  <si>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</si>
  <si>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</si>
  <si>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</si>
  <si>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</si>
  <si>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</si>
  <si>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CORTLAND</t>
  </si>
  <si>
    <t>DELAWARE</t>
  </si>
  <si>
    <t>DUTCHESS</t>
  </si>
  <si>
    <t>ERIE</t>
  </si>
  <si>
    <t>ESSEX</t>
  </si>
  <si>
    <t>FRANKLIN</t>
  </si>
  <si>
    <t>FULTON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</si>
  <si>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</si>
  <si>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</si>
  <si>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</si>
  <si>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</si>
  <si>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</si>
  <si>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</si>
  <si>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</si>
  <si>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</si>
  <si>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</si>
  <si>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</si>
  <si>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NIAGARA</t>
  </si>
  <si>
    <t>ONEIDA</t>
  </si>
  <si>
    <t>ONTARIO</t>
  </si>
  <si>
    <t>ORANGE</t>
  </si>
  <si>
    <t>ORLEANS</t>
  </si>
  <si>
    <t>OSWEGO</t>
  </si>
  <si>
    <t>OTSEGO</t>
  </si>
  <si>
    <t>PUTNAM</t>
  </si>
  <si>
    <t>RENSSELAER</t>
  </si>
  <si>
    <t>ROCKLAND</t>
  </si>
  <si>
    <t>SCHENECTADY</t>
  </si>
  <si>
    <t>SCHOHARIE</t>
  </si>
  <si>
    <t>SCHUYLER</t>
  </si>
  <si>
    <t>SENECA</t>
  </si>
  <si>
    <t>ST. LAWRENCE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</si>
  <si>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</si>
  <si>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</si>
  <si>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</si>
  <si>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</si>
  <si>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</si>
  <si>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</si>
  <si>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</si>
  <si>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</si>
  <si>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</si>
  <si>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WYOMING</t>
  </si>
  <si>
    <t>YATES</t>
  </si>
  <si>
    <t>Full time Employees per Registered Voter</t>
  </si>
  <si>
    <t>State Totals</t>
  </si>
  <si>
    <t>n/a</t>
  </si>
  <si>
    <t>Large Counties outside NYC totals (over 100k)</t>
  </si>
  <si>
    <t>Non NYC Totals</t>
  </si>
  <si>
    <t>NYC</t>
  </si>
  <si>
    <t>Commissioner Salary Prorated per Active Registered Voter</t>
  </si>
  <si>
    <t>WESTCHESTER</t>
  </si>
  <si>
    <t>NASSAU</t>
  </si>
  <si>
    <t>N/A</t>
  </si>
  <si>
    <t>COLUMBIA</t>
  </si>
  <si>
    <t>ONONDAGA**</t>
  </si>
  <si>
    <t>Deputy Commissioner (Part time counted as .5) in 2025</t>
  </si>
  <si>
    <t>Full Time Employees in 2025</t>
  </si>
  <si>
    <t>Part Time Employees (counted as .5) in 2025</t>
  </si>
  <si>
    <t>2025 Budget</t>
  </si>
  <si>
    <t>Commissioner Salary in 2025</t>
  </si>
  <si>
    <t>Inspectors Appointed in 2025</t>
  </si>
  <si>
    <t>Active Registered Voters in 2025</t>
  </si>
  <si>
    <t>2025 $ Budgeted per Registered Voter</t>
  </si>
  <si>
    <t>2 or 4 year term</t>
  </si>
  <si>
    <t>Commissioners Full/Part Time</t>
  </si>
  <si>
    <t>Full-time</t>
  </si>
  <si>
    <t>Part-time</t>
  </si>
  <si>
    <t>Total Employees in 2025</t>
  </si>
  <si>
    <t>ALL DATA COLLECTED FROM NYS BOARD OF ELECTIONS ANNUAL SURVEY AND 2025 NOVEMBER ENROLLMENT</t>
  </si>
  <si>
    <t>ONONDAGA</t>
  </si>
  <si>
    <t>SARATOGA</t>
  </si>
  <si>
    <t>Commissioner as Employees (Part time counted as .5) in 2025</t>
  </si>
  <si>
    <t>Ratio of voters to Inspectors deployed at General</t>
  </si>
  <si>
    <t>Commissioner Salary in 2020</t>
  </si>
  <si>
    <t>Percentage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</si>
</sst>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&quot;$&quot;#,##0"/>
  </numFmts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Arial"/>
    </font>
    <font>
      <sz val="9"/>
      <color rgb="FF000000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 applyBorder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2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Protection="0"/>
  </cellStyleXfs>
  <cellXfs count="1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165" fontId="0" fillId="0" borderId="1" xfId="0" applyNumberFormat="1" applyBorder="1" applyAlignment="1">
      <alignment horizontal="center"/>
    </xf>
    <xf numFmtId="0" fontId="1" fillId="0" borderId="1" xfId="2" applyFont="1" applyBorder="1" applyAlignment="1">
      <alignment horizontal="center"/>
    </xf>
    <xf numFmtId="3" fontId="1" fillId="0" borderId="1" xfId="2" applyNumberFormat="1" applyFont="1" applyBorder="1" applyAlignment="1">
      <alignment horizontal="center"/>
    </xf>
    <xf numFmtId="3" fontId="1" fillId="2" borderId="1" xfId="2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3" fillId="0" borderId="1" xfId="0" applyFont="1" applyBorder="1"/>
    <xf numFmtId="3" fontId="4" fillId="3" borderId="1" xfId="2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2" borderId="1" xfId="0" applyFont="1" applyFill="1" applyBorder="1"/>
    <xf numFmtId="3" fontId="4" fillId="2" borderId="1" xfId="2" applyNumberFormat="1" applyFont="1" applyFill="1" applyBorder="1" applyAlignment="1">
      <alignment horizontal="center"/>
    </xf>
    <xf numFmtId="0" fontId="0" fillId="2" borderId="1" xfId="0" applyFill="1" applyBorder="1"/>
    <xf numFmtId="0" fontId="4" fillId="3" borderId="1" xfId="0" applyFont="1" applyFill="1" applyBorder="1" applyAlignment="1">
      <alignment wrapText="1"/>
    </xf>
    <xf numFmtId="2" fontId="4" fillId="3" borderId="1" xfId="0" applyNumberFormat="1" applyFont="1" applyFill="1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3" fontId="4" fillId="2" borderId="4" xfId="1" applyNumberFormat="1" applyFont="1" applyFill="1" applyBorder="1" applyAlignment="1">
      <alignment horizontal="center" wrapText="1"/>
    </xf>
    <xf numFmtId="166" fontId="1" fillId="0" borderId="5" xfId="0" applyNumberFormat="1" applyFont="1" applyBorder="1" applyAlignment="1">
      <alignment horizontal="right" vertical="center"/>
    </xf>
    <xf numFmtId="166" fontId="1" fillId="0" borderId="5" xfId="1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6" fontId="11" fillId="0" borderId="1" xfId="10" applyNumberFormat="1" applyFont="1" applyBorder="1" applyAlignment="1">
      <alignment horizontal="right" vertical="top" wrapText="1" readingOrder="1"/>
    </xf>
    <xf numFmtId="6" fontId="1" fillId="0" borderId="5" xfId="0" applyNumberFormat="1" applyFont="1" applyBorder="1" applyAlignment="1">
      <alignment horizontal="right" vertical="center"/>
    </xf>
    <xf numFmtId="3" fontId="11" fillId="0" borderId="1" xfId="10" applyNumberFormat="1" applyFont="1" applyBorder="1"/>
    <xf numFmtId="164" fontId="13" fillId="0" borderId="6" xfId="24" applyNumberFormat="1" applyFont="1" applyFill="1" applyBorder="1" applyAlignment="1">
      <alignment horizontal="right" wrapText="1"/>
    </xf>
    <xf numFmtId="8" fontId="11" fillId="0" borderId="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3" fillId="0" borderId="6" xfId="24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3" fillId="0" borderId="6" xfId="24" applyNumberFormat="1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3" fontId="13" fillId="0" borderId="7" xfId="24" applyNumberFormat="1" applyFont="1" applyFill="1" applyBorder="1" applyAlignment="1">
      <alignment horizontal="left" vertical="center"/>
    </xf>
    <xf numFmtId="49" fontId="13" fillId="0" borderId="6" xfId="24" applyNumberFormat="1" applyFont="1" applyFill="1" applyBorder="1" applyAlignment="1">
      <alignment horizontal="center"/>
    </xf>
    <xf numFmtId="6" fontId="11" fillId="0" borderId="2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3" fontId="14" fillId="3" borderId="6" xfId="24" applyNumberFormat="1" applyFont="1" applyFill="1" applyBorder="1" applyAlignment="1">
      <alignment horizontal="left" vertical="center"/>
    </xf>
    <xf numFmtId="166" fontId="4" fillId="3" borderId="5" xfId="0" applyNumberFormat="1" applyFont="1" applyFill="1" applyBorder="1" applyAlignment="1">
      <alignment horizontal="right" vertical="center"/>
    </xf>
    <xf numFmtId="164" fontId="14" fillId="3" borderId="6" xfId="24" applyNumberFormat="1" applyFont="1" applyFill="1" applyBorder="1" applyAlignment="1">
      <alignment horizontal="right" wrapText="1"/>
    </xf>
    <xf numFmtId="3" fontId="14" fillId="3" borderId="6" xfId="24" applyNumberFormat="1" applyFont="1" applyFill="1" applyBorder="1" applyAlignment="1">
      <alignment horizontal="right" vertical="center" wrapText="1"/>
    </xf>
    <xf numFmtId="0" fontId="14" fillId="3" borderId="6" xfId="24" applyNumberFormat="1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65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3" fontId="3" fillId="2" borderId="3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13" fillId="0" borderId="7" xfId="24" applyNumberFormat="1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0" fillId="0" borderId="1" xfId="0" applyNumberFormat="1" applyBorder="1" applyAlignment="1">
      <alignment horizontal="right"/>
    </xf>
    <xf numFmtId="4" fontId="3" fillId="3" borderId="1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 wrapText="1"/>
    </xf>
    <xf numFmtId="164" fontId="4" fillId="2" borderId="4" xfId="1" applyNumberFormat="1" applyFont="1" applyFill="1" applyBorder="1" applyAlignment="1">
      <alignment horizontal="center" wrapText="1"/>
    </xf>
    <xf numFmtId="164" fontId="0" fillId="0" borderId="3" xfId="0" applyNumberFormat="1" applyBorder="1" applyAlignment="1">
      <alignment horizontal="center"/>
    </xf>
    <xf numFmtId="0" fontId="4" fillId="3" borderId="1" xfId="0" applyFont="1" applyFill="1" applyBorder="1"/>
    <xf numFmtId="49" fontId="14" fillId="3" borderId="6" xfId="24" applyNumberFormat="1" applyFont="1" applyFill="1" applyBorder="1" applyAlignment="1">
      <alignment horizontal="center"/>
    </xf>
    <xf numFmtId="3" fontId="14" fillId="3" borderId="7" xfId="24" applyNumberFormat="1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/>
    </xf>
    <xf numFmtId="4" fontId="3" fillId="0" borderId="1" xfId="0" applyNumberFormat="1" applyFont="1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14" fillId="3" borderId="1" xfId="24" applyNumberFormat="1" applyFont="1" applyFill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right"/>
    </xf>
    <xf numFmtId="0" fontId="14" fillId="3" borderId="6" xfId="24" applyNumberFormat="1" applyFont="1" applyFill="1" applyBorder="1" applyAlignment="1">
      <alignment horizontal="right"/>
    </xf>
    <xf numFmtId="3" fontId="14" fillId="3" borderId="6" xfId="24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/>
    <xf numFmtId="2" fontId="3" fillId="3" borderId="1" xfId="0" applyNumberFormat="1" applyFont="1" applyFill="1" applyBorder="1"/>
    <xf numFmtId="2" fontId="3" fillId="3" borderId="1" xfId="0" applyNumberFormat="1" applyFont="1" applyFill="1" applyBorder="1" applyAlignment="1">
      <alignment horizontal="right"/>
    </xf>
    <xf numFmtId="2" fontId="0" fillId="2" borderId="1" xfId="0" applyNumberFormat="1" applyFill="1" applyBorder="1"/>
    <xf numFmtId="10" fontId="14" fillId="3" borderId="6" xfId="24" applyNumberFormat="1" applyFont="1" applyFill="1" applyBorder="1" applyAlignment="1">
      <alignment horizontal="right" wrapText="1"/>
    </xf>
    <xf numFmtId="10" fontId="3" fillId="3" borderId="1" xfId="0" applyNumberFormat="1" applyFont="1" applyFill="1" applyBorder="1" applyAlignment="1">
      <alignment horizontal="right"/>
    </xf>
    <xf numFmtId="10" fontId="13" fillId="0" borderId="7" xfId="24" applyNumberFormat="1" applyFont="1" applyFill="1" applyBorder="1" applyAlignment="1">
      <alignment horizontal="right" wrapText="1"/>
    </xf>
    <xf numFmtId="10" fontId="14" fillId="3" borderId="7" xfId="24" applyNumberFormat="1" applyFont="1" applyFill="1" applyBorder="1" applyAlignment="1">
      <alignment horizontal="right" wrapText="1"/>
    </xf>
    <xf numFmtId="10" fontId="3" fillId="2" borderId="3" xfId="0" applyNumberFormat="1" applyFont="1" applyFill="1" applyBorder="1" applyAlignment="1">
      <alignment horizontal="center" wrapText="1"/>
    </xf>
    <xf numFmtId="6" fontId="1" fillId="0" borderId="1" xfId="2" applyNumberFormat="1" applyFont="1" applyBorder="1" applyAlignment="1">
      <alignment wrapText="1"/>
    </xf>
    <xf numFmtId="6" fontId="1" fillId="0" borderId="1" xfId="2" applyNumberFormat="1" applyFont="1" applyBorder="1" applyAlignment="1">
      <alignment horizontal="right" wrapText="1"/>
    </xf>
    <xf numFmtId="6" fontId="1" fillId="4" borderId="1" xfId="2" applyNumberFormat="1" applyFont="1" applyFill="1" applyBorder="1" applyAlignment="1">
      <alignment horizontal="right" wrapText="1"/>
    </xf>
    <xf numFmtId="6" fontId="1" fillId="0" borderId="9" xfId="2" applyNumberFormat="1" applyFont="1" applyBorder="1" applyAlignment="1">
      <alignment horizontal="right" wrapText="1"/>
    </xf>
    <xf numFmtId="6" fontId="1" fillId="5" borderId="1" xfId="2" applyNumberFormat="1" applyFont="1" applyFill="1" applyBorder="1" applyAlignment="1">
      <alignment horizontal="right" wrapText="1"/>
    </xf>
    <xf numFmtId="166" fontId="1" fillId="0" borderId="1" xfId="2" applyNumberFormat="1" applyFont="1" applyBorder="1" applyAlignment="1">
      <alignment horizontal="right" wrapText="1"/>
    </xf>
    <xf numFmtId="6" fontId="11" fillId="0" borderId="2" xfId="2" applyNumberFormat="1" applyFont="1" applyBorder="1" applyAlignment="1">
      <alignment horizontal="right" wrapText="1"/>
    </xf>
    <xf numFmtId="6" fontId="1" fillId="0" borderId="5" xfId="2" applyNumberFormat="1" applyFont="1" applyBorder="1" applyAlignment="1">
      <alignment horizontal="right" wrapText="1"/>
    </xf>
    <xf numFmtId="10" fontId="4" fillId="2" borderId="4" xfId="1" applyNumberFormat="1" applyFont="1" applyFill="1" applyBorder="1" applyAlignment="1">
      <alignment horizontal="center" wrapText="1"/>
    </xf>
    <xf numFmtId="10" fontId="0" fillId="0" borderId="3" xfId="0" applyNumberFormat="1" applyBorder="1" applyAlignment="1">
      <alignment horizontal="center"/>
    </xf>
    <xf numFmtId="6" fontId="1" fillId="3" borderId="1" xfId="2" applyNumberFormat="1" applyFont="1" applyFill="1" applyBorder="1" applyAlignment="1">
      <alignment horizontal="right" wrapText="1"/>
    </xf>
  </cellXfs>
  <cellStyles count="25">
    <cellStyle name="Comma 2" xfId="4" xr:uid="{00000000-0005-0000-0000-000000000000}"/>
    <cellStyle name="Comma 2 2" xfId="5" xr:uid="{00000000-0005-0000-0000-000001000000}"/>
    <cellStyle name="Comma 2 2 2" xfId="9" xr:uid="{00000000-0005-0000-0000-000002000000}"/>
    <cellStyle name="Comma 2 2 3" xfId="22" xr:uid="{00000000-0005-0000-0000-000003000000}"/>
    <cellStyle name="Comma 2 3" xfId="8" xr:uid="{00000000-0005-0000-0000-000004000000}"/>
    <cellStyle name="Comma 2 4" xfId="21" xr:uid="{00000000-0005-0000-0000-000005000000}"/>
    <cellStyle name="Comma 3" xfId="3" xr:uid="{00000000-0005-0000-0000-000006000000}"/>
    <cellStyle name="Currency 2" xfId="6" xr:uid="{00000000-0005-0000-0000-000007000000}"/>
    <cellStyle name="Hyperlink 2" xfId="11" xr:uid="{00000000-0005-0000-0000-000008000000}"/>
    <cellStyle name="Hyperlink 3" xfId="12" xr:uid="{00000000-0005-0000-0000-000009000000}"/>
    <cellStyle name="Hyperlink 4" xfId="15" xr:uid="{00000000-0005-0000-0000-00000A000000}"/>
    <cellStyle name="Hyperlink 5" xfId="19" xr:uid="{00000000-0005-0000-0000-00000B000000}"/>
    <cellStyle name="Hyperlink 5 2" xfId="18" xr:uid="{00000000-0005-0000-0000-00000C000000}"/>
    <cellStyle name="Normal" xfId="0" builtinId="0"/>
    <cellStyle name="Normal 2" xfId="1" xr:uid="{00000000-0005-0000-0000-00000E000000}"/>
    <cellStyle name="Normal 2 2" xfId="10" xr:uid="{00000000-0005-0000-0000-00000F000000}"/>
    <cellStyle name="Normal 2 3" xfId="17" xr:uid="{00000000-0005-0000-0000-000010000000}"/>
    <cellStyle name="Normal 2 3 2" xfId="23" xr:uid="{00000000-0005-0000-0000-000011000000}"/>
    <cellStyle name="Normal 3" xfId="2" xr:uid="{00000000-0005-0000-0000-000012000000}"/>
    <cellStyle name="Normal 3 2" xfId="13" xr:uid="{00000000-0005-0000-0000-000013000000}"/>
    <cellStyle name="Normal 3 2 2" xfId="20" xr:uid="{00000000-0005-0000-0000-000014000000}"/>
    <cellStyle name="Normal 4" xfId="7" xr:uid="{00000000-0005-0000-0000-000015000000}"/>
    <cellStyle name="Normal 4 2" xfId="14" xr:uid="{00000000-0005-0000-0000-000016000000}"/>
    <cellStyle name="Normal 5" xfId="16" xr:uid="{00000000-0005-0000-0000-000017000000}"/>
    <cellStyle name="Normal 6 2" xfId="24" xr:uid="{C9176051-5874-458F-883C-B3AE98FA34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workbookViewId="0">
      <selection sqref="A1:XFD58"/>
    </sheetView>
  </sheetViews>
  <sheetFormatPr defaultColWidth="9.140625" defaultRowHeight="15" x14ac:dyDescent="0.25"/>
  <cols>
    <col min="1" max="1" width="15.85546875" style="1" customWidth="1"/>
    <col min="2" max="2" width="12.42578125" style="22" customWidth="1"/>
    <col min="3" max="4" width="9.140625" style="1"/>
    <col min="5" max="5" width="14.42578125" style="8" customWidth="1"/>
    <col min="6" max="6" width="14.5703125" style="8" customWidth="1"/>
    <col min="7" max="7" width="11.42578125" style="8" customWidth="1"/>
    <col min="8" max="8" width="13.7109375" style="8" customWidth="1"/>
    <col min="9" max="9" width="10.42578125" style="8" customWidth="1"/>
    <col min="10" max="11" width="14.5703125" style="23" customWidth="1"/>
    <col min="12" max="12" width="14.5703125" style="74" customWidth="1"/>
    <col min="13" max="13" width="14.5703125" style="112" customWidth="1"/>
    <col min="14" max="14" width="10.140625" style="31" customWidth="1"/>
    <col min="15" max="15" width="9.85546875" style="80" customWidth="1"/>
    <col min="16" max="17" width="8.28515625" style="32" customWidth="1"/>
    <col min="18" max="18" width="9.140625" style="94"/>
    <col min="19" max="16384" width="9.140625" style="1"/>
  </cols>
  <sheetData>
    <row r="1" spans="1:18" s="2" customFormat="1" ht="135" x14ac:dyDescent="0.25">
      <c r="A1" s="62" t="s">
        <v>0</v>
      </c>
      <c r="B1" s="66" t="s">
        <v>71</v>
      </c>
      <c r="C1" s="62" t="s">
        <v>74</v>
      </c>
      <c r="D1" s="62" t="s">
        <v>73</v>
      </c>
      <c r="E1" s="63" t="s">
        <v>81</v>
      </c>
      <c r="F1" s="63" t="s">
        <v>65</v>
      </c>
      <c r="G1" s="63" t="s">
        <v>66</v>
      </c>
      <c r="H1" s="63" t="s">
        <v>67</v>
      </c>
      <c r="I1" s="63" t="s">
        <v>77</v>
      </c>
      <c r="J1" s="64" t="s">
        <v>68</v>
      </c>
      <c r="K1" s="64" t="s">
        <v>69</v>
      </c>
      <c r="L1" s="72" t="s">
        <v>83</v>
      </c>
      <c r="M1" s="102" t="s">
        <v>84</v>
      </c>
      <c r="N1" s="65" t="s">
        <v>70</v>
      </c>
      <c r="O1" s="79" t="s">
        <v>53</v>
      </c>
      <c r="P1" s="67" t="s">
        <v>72</v>
      </c>
      <c r="Q1" s="67" t="s">
        <v>59</v>
      </c>
      <c r="R1" s="93" t="s">
        <v>82</v>
      </c>
    </row>
    <row r="2" spans="1:18" x14ac:dyDescent="0.25">
      <c r="A2" s="3" t="s">
        <v>1</v>
      </c>
      <c r="B2" s="70">
        <v>211948</v>
      </c>
      <c r="C2" s="54" t="s">
        <v>75</v>
      </c>
      <c r="D2" s="47">
        <v>2</v>
      </c>
      <c r="E2" s="10">
        <v>2</v>
      </c>
      <c r="F2" s="10">
        <v>2</v>
      </c>
      <c r="G2" s="50">
        <v>22</v>
      </c>
      <c r="H2" s="50">
        <v>2</v>
      </c>
      <c r="I2" s="33">
        <f>E2+F2+G2+(H2*0.5)</f>
        <v>27</v>
      </c>
      <c r="J2" s="38">
        <v>5016721</v>
      </c>
      <c r="K2" s="44">
        <v>115501</v>
      </c>
      <c r="L2" s="103">
        <v>97552</v>
      </c>
      <c r="M2" s="100">
        <f>(K2-L2)/L2</f>
        <v>0.18399417746432672</v>
      </c>
      <c r="N2" s="68">
        <v>668</v>
      </c>
      <c r="O2" s="80">
        <f>B2/I2</f>
        <v>7849.9259259259261</v>
      </c>
      <c r="P2" s="23">
        <f>J2/B2</f>
        <v>23.66958404891766</v>
      </c>
      <c r="Q2" s="23">
        <f>K2/B2</f>
        <v>0.5449497046445354</v>
      </c>
      <c r="R2" s="94">
        <f>B2/N2</f>
        <v>317.2874251497006</v>
      </c>
    </row>
    <row r="3" spans="1:18" x14ac:dyDescent="0.25">
      <c r="A3" s="3" t="s">
        <v>2</v>
      </c>
      <c r="B3" s="70">
        <v>26828</v>
      </c>
      <c r="C3" s="54" t="s">
        <v>76</v>
      </c>
      <c r="D3" s="47">
        <v>4</v>
      </c>
      <c r="E3" s="10">
        <v>1</v>
      </c>
      <c r="F3" s="10">
        <v>2</v>
      </c>
      <c r="G3" s="50">
        <v>2</v>
      </c>
      <c r="H3" s="50">
        <v>2</v>
      </c>
      <c r="I3" s="33">
        <f>E3+F3+G3+(H3*0.5)</f>
        <v>6</v>
      </c>
      <c r="J3" s="39">
        <v>495536</v>
      </c>
      <c r="K3" s="44">
        <v>22279</v>
      </c>
      <c r="L3" s="103">
        <v>18668</v>
      </c>
      <c r="M3" s="100">
        <f>(K3-L3)/L3</f>
        <v>0.19343261195628883</v>
      </c>
      <c r="N3" s="68">
        <v>125</v>
      </c>
      <c r="O3" s="80">
        <f>B3/I3</f>
        <v>4471.333333333333</v>
      </c>
      <c r="P3" s="23">
        <f>J3/B3</f>
        <v>18.470851349336513</v>
      </c>
      <c r="Q3" s="23">
        <f>K3/B3</f>
        <v>0.83043834799463245</v>
      </c>
      <c r="R3" s="94">
        <f>B3/N3</f>
        <v>214.624</v>
      </c>
    </row>
    <row r="4" spans="1:18" x14ac:dyDescent="0.25">
      <c r="A4" s="3" t="s">
        <v>3</v>
      </c>
      <c r="B4" s="70">
        <v>129192</v>
      </c>
      <c r="C4" s="54" t="s">
        <v>76</v>
      </c>
      <c r="D4" s="47">
        <v>4</v>
      </c>
      <c r="E4" s="10">
        <v>1</v>
      </c>
      <c r="F4" s="10">
        <v>2</v>
      </c>
      <c r="G4" s="50">
        <v>12</v>
      </c>
      <c r="H4" s="50">
        <v>2</v>
      </c>
      <c r="I4" s="33">
        <f>E4+F4+G4+(H4*0.5)</f>
        <v>16</v>
      </c>
      <c r="J4" s="38">
        <v>2210284</v>
      </c>
      <c r="K4" s="44">
        <v>20000</v>
      </c>
      <c r="L4" s="103">
        <v>12500</v>
      </c>
      <c r="M4" s="100">
        <f>(K4-L4)/L4</f>
        <v>0.6</v>
      </c>
      <c r="N4" s="68">
        <v>298</v>
      </c>
      <c r="O4" s="80">
        <f>B4/I4</f>
        <v>8074.5</v>
      </c>
      <c r="P4" s="23">
        <f>J4/B4</f>
        <v>17.108520651433526</v>
      </c>
      <c r="Q4" s="23">
        <f>K4/B4</f>
        <v>0.15480834726608458</v>
      </c>
      <c r="R4" s="94">
        <f>B4/N4</f>
        <v>433.53020134228188</v>
      </c>
    </row>
    <row r="5" spans="1:18" x14ac:dyDescent="0.25">
      <c r="A5" s="3" t="s">
        <v>4</v>
      </c>
      <c r="B5" s="70">
        <v>48308</v>
      </c>
      <c r="C5" s="54" t="s">
        <v>75</v>
      </c>
      <c r="D5" s="47">
        <v>4</v>
      </c>
      <c r="E5" s="10">
        <v>2</v>
      </c>
      <c r="F5" s="10">
        <v>2</v>
      </c>
      <c r="G5" s="50">
        <v>2</v>
      </c>
      <c r="H5" s="50">
        <v>0</v>
      </c>
      <c r="I5" s="33">
        <f>E5+F5+G5+(H5*0.5)</f>
        <v>6</v>
      </c>
      <c r="J5" s="38">
        <v>1044450</v>
      </c>
      <c r="K5" s="44">
        <v>85280</v>
      </c>
      <c r="L5" s="103">
        <v>65686</v>
      </c>
      <c r="M5" s="100">
        <f>(K5-L5)/L5</f>
        <v>0.29829796303626344</v>
      </c>
      <c r="N5" s="68">
        <v>199</v>
      </c>
      <c r="O5" s="80">
        <f>B5/I5</f>
        <v>8051.333333333333</v>
      </c>
      <c r="P5" s="23">
        <f>J5/B5</f>
        <v>21.620642543678066</v>
      </c>
      <c r="Q5" s="23">
        <f>K5/B5</f>
        <v>1.7653390742734123</v>
      </c>
      <c r="R5" s="94">
        <f>B5/N5</f>
        <v>242.7537688442211</v>
      </c>
    </row>
    <row r="6" spans="1:18" s="14" customFormat="1" x14ac:dyDescent="0.25">
      <c r="A6" s="3" t="s">
        <v>5</v>
      </c>
      <c r="B6" s="70">
        <v>49658</v>
      </c>
      <c r="C6" s="54" t="s">
        <v>76</v>
      </c>
      <c r="D6" s="47">
        <v>4</v>
      </c>
      <c r="E6" s="10">
        <v>1</v>
      </c>
      <c r="F6" s="10">
        <v>2</v>
      </c>
      <c r="G6" s="50">
        <v>0</v>
      </c>
      <c r="H6" s="50">
        <v>2</v>
      </c>
      <c r="I6" s="33">
        <f>E6+F6+G6+(H6*0.5)</f>
        <v>4</v>
      </c>
      <c r="J6" s="39">
        <v>617262</v>
      </c>
      <c r="K6" s="44">
        <v>35000</v>
      </c>
      <c r="L6" s="103">
        <v>25000</v>
      </c>
      <c r="M6" s="100">
        <f>(K6-L6)/L6</f>
        <v>0.4</v>
      </c>
      <c r="N6" s="68">
        <v>141</v>
      </c>
      <c r="O6" s="80">
        <f>B6/I6</f>
        <v>12414.5</v>
      </c>
      <c r="P6" s="23">
        <f>J6/B6</f>
        <v>12.430262998912562</v>
      </c>
      <c r="Q6" s="23">
        <f>K6/B6</f>
        <v>0.7048209754722301</v>
      </c>
      <c r="R6" s="94">
        <f>B6/N6</f>
        <v>352.18439716312059</v>
      </c>
    </row>
    <row r="7" spans="1:18" x14ac:dyDescent="0.25">
      <c r="A7" s="3" t="s">
        <v>6</v>
      </c>
      <c r="B7" s="70">
        <v>80125</v>
      </c>
      <c r="C7" s="54" t="s">
        <v>75</v>
      </c>
      <c r="D7" s="47">
        <v>4</v>
      </c>
      <c r="E7" s="10">
        <v>2</v>
      </c>
      <c r="F7" s="10">
        <v>2</v>
      </c>
      <c r="G7" s="50">
        <v>4</v>
      </c>
      <c r="H7" s="53">
        <v>0</v>
      </c>
      <c r="I7" s="33">
        <f>E7+F7+G7+(H7*0.5)</f>
        <v>8</v>
      </c>
      <c r="J7" s="38">
        <v>1221485</v>
      </c>
      <c r="K7" s="44">
        <v>78802.880000000005</v>
      </c>
      <c r="L7" s="104">
        <v>68716</v>
      </c>
      <c r="M7" s="100">
        <f>(K7-L7)/L7</f>
        <v>0.14679084929274119</v>
      </c>
      <c r="N7" s="68">
        <v>349</v>
      </c>
      <c r="O7" s="80">
        <f>B7/I7</f>
        <v>10015.625</v>
      </c>
      <c r="P7" s="23">
        <f>J7/B7</f>
        <v>15.244742589703588</v>
      </c>
      <c r="Q7" s="23">
        <f>K7/B7</f>
        <v>0.98349928237129491</v>
      </c>
      <c r="R7" s="94">
        <f>B7/N7</f>
        <v>229.58452722063038</v>
      </c>
    </row>
    <row r="8" spans="1:18" x14ac:dyDescent="0.25">
      <c r="A8" s="3" t="s">
        <v>7</v>
      </c>
      <c r="B8" s="70">
        <v>52487</v>
      </c>
      <c r="C8" s="54" t="s">
        <v>76</v>
      </c>
      <c r="D8" s="47">
        <v>2</v>
      </c>
      <c r="E8" s="10">
        <v>1</v>
      </c>
      <c r="F8" s="10">
        <v>2</v>
      </c>
      <c r="G8" s="50">
        <v>4</v>
      </c>
      <c r="H8" s="50">
        <v>0</v>
      </c>
      <c r="I8" s="33">
        <f>E8+F8+G8+(H8*0.5)</f>
        <v>7</v>
      </c>
      <c r="J8" s="39">
        <v>905738</v>
      </c>
      <c r="K8" s="44">
        <v>27397.55</v>
      </c>
      <c r="L8" s="103">
        <v>23413</v>
      </c>
      <c r="M8" s="100">
        <f>(K8-L8)/L8</f>
        <v>0.17018536710374574</v>
      </c>
      <c r="N8" s="68">
        <v>298</v>
      </c>
      <c r="O8" s="80">
        <f>B8/I8</f>
        <v>7498.1428571428569</v>
      </c>
      <c r="P8" s="23">
        <f>J8/B8</f>
        <v>17.256425400575381</v>
      </c>
      <c r="Q8" s="23">
        <f>K8/B8</f>
        <v>0.5219873492483853</v>
      </c>
      <c r="R8" s="94">
        <f>B8/N8</f>
        <v>176.13087248322148</v>
      </c>
    </row>
    <row r="9" spans="1:18" x14ac:dyDescent="0.25">
      <c r="A9" s="4" t="s">
        <v>8</v>
      </c>
      <c r="B9" s="70">
        <v>30665</v>
      </c>
      <c r="C9" s="54" t="s">
        <v>75</v>
      </c>
      <c r="D9" s="47">
        <v>2</v>
      </c>
      <c r="E9" s="10">
        <v>2</v>
      </c>
      <c r="F9" s="10">
        <v>2</v>
      </c>
      <c r="G9" s="50">
        <v>2</v>
      </c>
      <c r="H9" s="50">
        <v>0</v>
      </c>
      <c r="I9" s="33">
        <f>E9+F9+G9+(H9*0.5)</f>
        <v>6</v>
      </c>
      <c r="J9" s="38">
        <v>600875</v>
      </c>
      <c r="K9" s="44">
        <v>64119</v>
      </c>
      <c r="L9" s="103">
        <v>39140</v>
      </c>
      <c r="M9" s="100">
        <f>(K9-L9)/L9</f>
        <v>0.63819621870209509</v>
      </c>
      <c r="N9" s="68">
        <v>93</v>
      </c>
      <c r="O9" s="80">
        <f>B9/I9</f>
        <v>5110.833333333333</v>
      </c>
      <c r="P9" s="23">
        <f>J9/B9</f>
        <v>19.594814935594325</v>
      </c>
      <c r="Q9" s="23">
        <f>K9/B9</f>
        <v>2.0909505951410403</v>
      </c>
      <c r="R9" s="94">
        <f>B9/N9</f>
        <v>329.73118279569894</v>
      </c>
    </row>
    <row r="10" spans="1:18" x14ac:dyDescent="0.25">
      <c r="A10" s="3" t="s">
        <v>9</v>
      </c>
      <c r="B10" s="70">
        <v>50376</v>
      </c>
      <c r="C10" s="54" t="s">
        <v>75</v>
      </c>
      <c r="D10" s="47">
        <v>4</v>
      </c>
      <c r="E10" s="10">
        <v>2</v>
      </c>
      <c r="F10" s="10">
        <v>2</v>
      </c>
      <c r="G10" s="50">
        <v>2</v>
      </c>
      <c r="H10" s="50">
        <v>0</v>
      </c>
      <c r="I10" s="33">
        <f>E10+F10+G10+(H10*0.5)</f>
        <v>6</v>
      </c>
      <c r="J10" s="38">
        <v>851958</v>
      </c>
      <c r="K10" s="44">
        <v>62779</v>
      </c>
      <c r="L10" s="103">
        <v>50700</v>
      </c>
      <c r="M10" s="100">
        <f>(K10-L10)/L10</f>
        <v>0.23824457593688364</v>
      </c>
      <c r="N10" s="68">
        <v>150</v>
      </c>
      <c r="O10" s="80">
        <f>B10/I10</f>
        <v>8396</v>
      </c>
      <c r="P10" s="23">
        <f>J10/B10</f>
        <v>16.911981896141018</v>
      </c>
      <c r="Q10" s="23">
        <f>K10/B10</f>
        <v>1.2462085119898365</v>
      </c>
      <c r="R10" s="94">
        <f>B10/N10</f>
        <v>335.84</v>
      </c>
    </row>
    <row r="11" spans="1:18" x14ac:dyDescent="0.25">
      <c r="A11" s="3" t="s">
        <v>63</v>
      </c>
      <c r="B11" s="70">
        <v>46644</v>
      </c>
      <c r="C11" s="54" t="s">
        <v>75</v>
      </c>
      <c r="D11" s="47">
        <v>4</v>
      </c>
      <c r="E11" s="10">
        <v>2</v>
      </c>
      <c r="F11" s="10">
        <v>2</v>
      </c>
      <c r="G11" s="50">
        <v>8</v>
      </c>
      <c r="H11" s="50">
        <v>0</v>
      </c>
      <c r="I11" s="33">
        <f>E11+F11+G11+(H11*0.5)</f>
        <v>12</v>
      </c>
      <c r="J11" s="38">
        <v>957156.06</v>
      </c>
      <c r="K11" s="44">
        <v>85344.5</v>
      </c>
      <c r="L11" s="103">
        <v>65000</v>
      </c>
      <c r="M11" s="100">
        <f>(K11-L11)/L11</f>
        <v>0.31299230769230768</v>
      </c>
      <c r="N11" s="68">
        <v>252</v>
      </c>
      <c r="O11" s="80">
        <f>B11/I11</f>
        <v>3887</v>
      </c>
      <c r="P11" s="23">
        <f>J11/B11</f>
        <v>20.520454077694882</v>
      </c>
      <c r="Q11" s="23">
        <f>K11/B11</f>
        <v>1.8296994254352115</v>
      </c>
      <c r="R11" s="94">
        <f>B11/N11</f>
        <v>185.0952380952381</v>
      </c>
    </row>
    <row r="12" spans="1:18" x14ac:dyDescent="0.25">
      <c r="A12" s="3" t="s">
        <v>10</v>
      </c>
      <c r="B12" s="70">
        <v>28872</v>
      </c>
      <c r="C12" s="54" t="s">
        <v>75</v>
      </c>
      <c r="D12" s="47">
        <v>4</v>
      </c>
      <c r="E12" s="10">
        <v>2</v>
      </c>
      <c r="F12" s="10">
        <v>2</v>
      </c>
      <c r="G12" s="50">
        <v>4</v>
      </c>
      <c r="H12" s="50">
        <v>0</v>
      </c>
      <c r="I12" s="33">
        <f>E12+F12+G12+(H12*0.5)</f>
        <v>8</v>
      </c>
      <c r="J12" s="38">
        <v>665824</v>
      </c>
      <c r="K12" s="44">
        <v>59026</v>
      </c>
      <c r="L12" s="103">
        <v>31219</v>
      </c>
      <c r="M12" s="100">
        <f>(K12-L12)/L12</f>
        <v>0.89070758192126587</v>
      </c>
      <c r="N12" s="68">
        <v>84</v>
      </c>
      <c r="O12" s="80">
        <f>B12/I12</f>
        <v>3609</v>
      </c>
      <c r="P12" s="23">
        <f>J12/B12</f>
        <v>23.061235799390413</v>
      </c>
      <c r="Q12" s="23">
        <f>K12/B12</f>
        <v>2.0444028816846771</v>
      </c>
      <c r="R12" s="94">
        <f>B12/N12</f>
        <v>343.71428571428572</v>
      </c>
    </row>
    <row r="13" spans="1:18" x14ac:dyDescent="0.25">
      <c r="A13" s="3" t="s">
        <v>11</v>
      </c>
      <c r="B13" s="70">
        <v>30430</v>
      </c>
      <c r="C13" s="54" t="s">
        <v>75</v>
      </c>
      <c r="D13" s="47">
        <v>2</v>
      </c>
      <c r="E13" s="10">
        <v>2</v>
      </c>
      <c r="F13" s="10">
        <v>2</v>
      </c>
      <c r="G13" s="50">
        <v>2</v>
      </c>
      <c r="H13" s="50">
        <v>0</v>
      </c>
      <c r="I13" s="33">
        <f>E13+F13+G13+(H13*0.5)</f>
        <v>6</v>
      </c>
      <c r="J13" s="38">
        <v>687699</v>
      </c>
      <c r="K13" s="44">
        <v>62550</v>
      </c>
      <c r="L13" s="104">
        <v>24278</v>
      </c>
      <c r="M13" s="100">
        <f>(K13-L13)/L13</f>
        <v>1.5764066232803362</v>
      </c>
      <c r="N13" s="68">
        <v>217</v>
      </c>
      <c r="O13" s="80">
        <f>B13/I13</f>
        <v>5071.666666666667</v>
      </c>
      <c r="P13" s="23">
        <f>J13/B13</f>
        <v>22.599375616168256</v>
      </c>
      <c r="Q13" s="23">
        <f>K13/B13</f>
        <v>2.0555372987183702</v>
      </c>
      <c r="R13" s="94">
        <f>B13/N13</f>
        <v>140.23041474654377</v>
      </c>
    </row>
    <row r="14" spans="1:18" x14ac:dyDescent="0.25">
      <c r="A14" s="3" t="s">
        <v>12</v>
      </c>
      <c r="B14" s="70">
        <v>206161</v>
      </c>
      <c r="C14" s="54" t="s">
        <v>75</v>
      </c>
      <c r="D14" s="47">
        <v>2</v>
      </c>
      <c r="E14" s="10">
        <v>2</v>
      </c>
      <c r="F14" s="10">
        <v>2</v>
      </c>
      <c r="G14" s="50">
        <v>16</v>
      </c>
      <c r="H14" s="50">
        <v>2</v>
      </c>
      <c r="I14" s="33">
        <f>E14+F14+G14+(H14*0.5)</f>
        <v>21</v>
      </c>
      <c r="J14" s="38">
        <v>5123280</v>
      </c>
      <c r="K14" s="44">
        <v>128882</v>
      </c>
      <c r="L14" s="103">
        <v>104178</v>
      </c>
      <c r="M14" s="100">
        <f>(K14-L14)/L14</f>
        <v>0.23713259997312292</v>
      </c>
      <c r="N14" s="68">
        <v>721</v>
      </c>
      <c r="O14" s="80">
        <f>B14/I14</f>
        <v>9817.1904761904771</v>
      </c>
      <c r="P14" s="23">
        <f>J14/B14</f>
        <v>24.850868981039092</v>
      </c>
      <c r="Q14" s="23">
        <f>K14/B14</f>
        <v>0.62515218688306706</v>
      </c>
      <c r="R14" s="94">
        <f>B14/N14</f>
        <v>285.93758668515949</v>
      </c>
    </row>
    <row r="15" spans="1:18" x14ac:dyDescent="0.25">
      <c r="A15" s="3" t="s">
        <v>13</v>
      </c>
      <c r="B15" s="70">
        <v>633467</v>
      </c>
      <c r="C15" s="54" t="s">
        <v>75</v>
      </c>
      <c r="D15" s="47">
        <v>4</v>
      </c>
      <c r="E15" s="10">
        <v>2</v>
      </c>
      <c r="F15" s="10">
        <v>2</v>
      </c>
      <c r="G15" s="50">
        <v>36</v>
      </c>
      <c r="H15" s="50">
        <v>28</v>
      </c>
      <c r="I15" s="33">
        <f>E15+F15+G15+(H15*0.5)</f>
        <v>54</v>
      </c>
      <c r="J15" s="38">
        <v>14857145</v>
      </c>
      <c r="K15" s="44">
        <v>155082</v>
      </c>
      <c r="L15" s="103">
        <v>128226</v>
      </c>
      <c r="M15" s="100">
        <f>(K15-L15)/L15</f>
        <v>0.20944270272799589</v>
      </c>
      <c r="N15" s="68">
        <v>2324</v>
      </c>
      <c r="O15" s="80">
        <f>B15/I15</f>
        <v>11730.87037037037</v>
      </c>
      <c r="P15" s="23">
        <f>J15/B15</f>
        <v>23.453700034887373</v>
      </c>
      <c r="Q15" s="23">
        <f>K15/B15</f>
        <v>0.24481464701397232</v>
      </c>
      <c r="R15" s="94">
        <f>B15/N15</f>
        <v>272.57616179001724</v>
      </c>
    </row>
    <row r="16" spans="1:18" x14ac:dyDescent="0.25">
      <c r="A16" s="3" t="s">
        <v>14</v>
      </c>
      <c r="B16" s="70">
        <v>25839</v>
      </c>
      <c r="C16" s="54" t="s">
        <v>76</v>
      </c>
      <c r="D16" s="47">
        <v>4</v>
      </c>
      <c r="E16" s="10">
        <v>1</v>
      </c>
      <c r="F16" s="10">
        <v>2</v>
      </c>
      <c r="G16" s="50">
        <v>2</v>
      </c>
      <c r="H16" s="50">
        <v>0</v>
      </c>
      <c r="I16" s="33">
        <f>E16+F16+G16+(H16*0.5)</f>
        <v>5</v>
      </c>
      <c r="J16" s="38">
        <v>855062</v>
      </c>
      <c r="K16" s="44">
        <v>32308</v>
      </c>
      <c r="L16" s="103">
        <v>21353</v>
      </c>
      <c r="M16" s="100">
        <f>(K16-L16)/L16</f>
        <v>0.51304266379431462</v>
      </c>
      <c r="N16" s="68">
        <v>117</v>
      </c>
      <c r="O16" s="80">
        <f>B16/I16</f>
        <v>5167.8</v>
      </c>
      <c r="P16" s="23">
        <f>J16/B16</f>
        <v>33.091915321800379</v>
      </c>
      <c r="Q16" s="23">
        <f>K16/B16</f>
        <v>1.2503579859901699</v>
      </c>
      <c r="R16" s="94">
        <f>B16/N16</f>
        <v>220.84615384615384</v>
      </c>
    </row>
    <row r="17" spans="1:18" x14ac:dyDescent="0.25">
      <c r="A17" s="3" t="s">
        <v>15</v>
      </c>
      <c r="B17" s="70">
        <v>27421</v>
      </c>
      <c r="C17" s="54" t="s">
        <v>75</v>
      </c>
      <c r="D17" s="47">
        <v>4</v>
      </c>
      <c r="E17" s="10">
        <v>2</v>
      </c>
      <c r="F17" s="10">
        <v>2</v>
      </c>
      <c r="G17" s="50">
        <v>2</v>
      </c>
      <c r="H17" s="50">
        <v>0</v>
      </c>
      <c r="I17" s="33">
        <f>E17+F17+G17+(H17*0.5)</f>
        <v>6</v>
      </c>
      <c r="J17" s="39">
        <v>841961</v>
      </c>
      <c r="K17" s="44">
        <v>73588</v>
      </c>
      <c r="L17" s="103">
        <v>53830</v>
      </c>
      <c r="M17" s="100">
        <f>(K17-L17)/L17</f>
        <v>0.36704439903399594</v>
      </c>
      <c r="N17" s="68">
        <v>122</v>
      </c>
      <c r="O17" s="80">
        <f>B17/I17</f>
        <v>4570.166666666667</v>
      </c>
      <c r="P17" s="23">
        <f>J17/B17</f>
        <v>30.704970642937894</v>
      </c>
      <c r="Q17" s="23">
        <f>K17/B17</f>
        <v>2.683636628861092</v>
      </c>
      <c r="R17" s="94">
        <f>B17/N17</f>
        <v>224.76229508196721</v>
      </c>
    </row>
    <row r="18" spans="1:18" x14ac:dyDescent="0.25">
      <c r="A18" s="3" t="s">
        <v>16</v>
      </c>
      <c r="B18" s="70">
        <v>34181</v>
      </c>
      <c r="C18" s="54" t="s">
        <v>76</v>
      </c>
      <c r="D18" s="47">
        <v>2</v>
      </c>
      <c r="E18" s="10">
        <v>1</v>
      </c>
      <c r="F18" s="10">
        <v>2</v>
      </c>
      <c r="G18" s="50">
        <v>2</v>
      </c>
      <c r="H18" s="50">
        <v>2</v>
      </c>
      <c r="I18" s="33">
        <f>E18+F18+G18+(H18*0.5)</f>
        <v>6</v>
      </c>
      <c r="J18" s="40">
        <v>629670</v>
      </c>
      <c r="K18" s="44">
        <v>19174</v>
      </c>
      <c r="L18" s="104">
        <v>15951</v>
      </c>
      <c r="M18" s="100">
        <f>(K18-L18)/L18</f>
        <v>0.20205629741082065</v>
      </c>
      <c r="N18" s="68">
        <v>102</v>
      </c>
      <c r="O18" s="80">
        <f>B18/I18</f>
        <v>5696.833333333333</v>
      </c>
      <c r="P18" s="23">
        <f>J18/B18</f>
        <v>18.421637751967467</v>
      </c>
      <c r="Q18" s="23">
        <f>K18/B18</f>
        <v>0.56095491647406459</v>
      </c>
      <c r="R18" s="94">
        <f>B18/N18</f>
        <v>335.10784313725492</v>
      </c>
    </row>
    <row r="19" spans="1:18" x14ac:dyDescent="0.25">
      <c r="A19" s="3" t="s">
        <v>17</v>
      </c>
      <c r="B19" s="70">
        <v>39185</v>
      </c>
      <c r="C19" s="54" t="s">
        <v>76</v>
      </c>
      <c r="D19" s="47">
        <v>4</v>
      </c>
      <c r="E19" s="10">
        <v>1</v>
      </c>
      <c r="F19" s="10">
        <v>2</v>
      </c>
      <c r="G19" s="50">
        <v>0</v>
      </c>
      <c r="H19" s="50">
        <v>5</v>
      </c>
      <c r="I19" s="33">
        <f>E19+F19+G19+(H19*0.5)</f>
        <v>5.5</v>
      </c>
      <c r="J19" s="40">
        <v>681697</v>
      </c>
      <c r="K19" s="44">
        <v>62817</v>
      </c>
      <c r="L19" s="108">
        <v>49037</v>
      </c>
      <c r="M19" s="100">
        <f>(K19-L19)/L19</f>
        <v>0.28101229683708218</v>
      </c>
      <c r="N19" s="68">
        <v>141</v>
      </c>
      <c r="O19" s="80">
        <f>B19/I19</f>
        <v>7124.545454545455</v>
      </c>
      <c r="P19" s="23">
        <f>J19/B19</f>
        <v>17.396886563736125</v>
      </c>
      <c r="Q19" s="23">
        <f>K19/B19</f>
        <v>1.6030879162945004</v>
      </c>
      <c r="R19" s="94">
        <f>B19/N19</f>
        <v>277.9078014184397</v>
      </c>
    </row>
    <row r="20" spans="1:18" x14ac:dyDescent="0.25">
      <c r="A20" s="3" t="s">
        <v>18</v>
      </c>
      <c r="B20" s="70">
        <v>33165</v>
      </c>
      <c r="C20" s="54" t="s">
        <v>76</v>
      </c>
      <c r="D20" s="47">
        <v>4</v>
      </c>
      <c r="E20" s="10">
        <v>1</v>
      </c>
      <c r="F20" s="10">
        <v>2</v>
      </c>
      <c r="G20" s="50">
        <v>2</v>
      </c>
      <c r="H20" s="50">
        <v>0</v>
      </c>
      <c r="I20" s="33">
        <f>E20+F20+G20+(H20*0.5)</f>
        <v>5</v>
      </c>
      <c r="J20" s="41">
        <v>883561</v>
      </c>
      <c r="K20" s="44">
        <v>22705</v>
      </c>
      <c r="L20" s="104">
        <v>20035.599999999999</v>
      </c>
      <c r="M20" s="100">
        <f>(K20-L20)/L20</f>
        <v>0.13323284553494788</v>
      </c>
      <c r="N20" s="68">
        <v>175</v>
      </c>
      <c r="O20" s="80">
        <f>B20/I20</f>
        <v>6633</v>
      </c>
      <c r="P20" s="23">
        <f>J20/B20</f>
        <v>26.641368913010705</v>
      </c>
      <c r="Q20" s="23">
        <f>K20/B20</f>
        <v>0.68460726669681893</v>
      </c>
      <c r="R20" s="94">
        <f>B20/N20</f>
        <v>189.51428571428571</v>
      </c>
    </row>
    <row r="21" spans="1:18" x14ac:dyDescent="0.25">
      <c r="A21" s="3" t="s">
        <v>19</v>
      </c>
      <c r="B21" s="70">
        <v>4180</v>
      </c>
      <c r="C21" s="54" t="s">
        <v>75</v>
      </c>
      <c r="D21" s="47">
        <v>2</v>
      </c>
      <c r="E21" s="9">
        <v>2</v>
      </c>
      <c r="F21" s="9">
        <v>1</v>
      </c>
      <c r="G21" s="50">
        <v>0</v>
      </c>
      <c r="H21" s="50">
        <v>0</v>
      </c>
      <c r="I21" s="33">
        <f>E21+F21+G21+(H21*0.5)</f>
        <v>3</v>
      </c>
      <c r="J21" s="40">
        <v>543225.78</v>
      </c>
      <c r="K21" s="44">
        <v>58926</v>
      </c>
      <c r="L21" s="104">
        <v>49509</v>
      </c>
      <c r="M21" s="100">
        <f>(K21-L21)/L21</f>
        <v>0.19020784099860633</v>
      </c>
      <c r="N21" s="68">
        <v>49</v>
      </c>
      <c r="O21" s="80">
        <f>B21/I21</f>
        <v>1393.3333333333333</v>
      </c>
      <c r="P21" s="23">
        <f>J21/B21</f>
        <v>129.95832057416268</v>
      </c>
      <c r="Q21" s="23">
        <f>K21/B21</f>
        <v>14.097129186602871</v>
      </c>
      <c r="R21" s="94">
        <f>B21/N21</f>
        <v>85.306122448979593</v>
      </c>
    </row>
    <row r="22" spans="1:18" x14ac:dyDescent="0.25">
      <c r="A22" s="5" t="s">
        <v>20</v>
      </c>
      <c r="B22" s="70">
        <v>40246</v>
      </c>
      <c r="C22" s="54" t="s">
        <v>76</v>
      </c>
      <c r="D22" s="47">
        <v>2</v>
      </c>
      <c r="E22" s="10">
        <v>1</v>
      </c>
      <c r="F22" s="10">
        <v>2</v>
      </c>
      <c r="G22" s="50">
        <v>0</v>
      </c>
      <c r="H22" s="50">
        <v>0</v>
      </c>
      <c r="I22" s="33">
        <f>E22+F22+G22+(H22*0.5)</f>
        <v>3</v>
      </c>
      <c r="J22" s="40">
        <v>309000</v>
      </c>
      <c r="K22" s="44">
        <v>53516</v>
      </c>
      <c r="L22" s="105">
        <v>45374</v>
      </c>
      <c r="M22" s="100">
        <f>(K22-L22)/L22</f>
        <v>0.17944197117291841</v>
      </c>
      <c r="N22" s="68">
        <v>155</v>
      </c>
      <c r="O22" s="80">
        <f>B22/I22</f>
        <v>13415.333333333334</v>
      </c>
      <c r="P22" s="23">
        <f>J22/B22</f>
        <v>7.6777816428961883</v>
      </c>
      <c r="Q22" s="23">
        <f>K22/B22</f>
        <v>1.3297222084182279</v>
      </c>
      <c r="R22" s="94">
        <f>B22/N22</f>
        <v>259.65161290322578</v>
      </c>
    </row>
    <row r="23" spans="1:18" x14ac:dyDescent="0.25">
      <c r="A23" s="3" t="s">
        <v>21</v>
      </c>
      <c r="B23" s="70">
        <v>62337</v>
      </c>
      <c r="C23" s="54" t="s">
        <v>75</v>
      </c>
      <c r="D23" s="47">
        <v>2</v>
      </c>
      <c r="E23" s="10">
        <v>2</v>
      </c>
      <c r="F23" s="10">
        <v>2</v>
      </c>
      <c r="G23" s="50">
        <v>8</v>
      </c>
      <c r="H23" s="50">
        <v>0</v>
      </c>
      <c r="I23" s="33">
        <f>E23+F23+G23+(H23*0.5)</f>
        <v>12</v>
      </c>
      <c r="J23" s="40">
        <v>1846202</v>
      </c>
      <c r="K23" s="44">
        <v>66616</v>
      </c>
      <c r="L23" s="109">
        <v>56453</v>
      </c>
      <c r="M23" s="100">
        <f>(K23-L23)/L23</f>
        <v>0.18002586222167113</v>
      </c>
      <c r="N23" s="68">
        <v>170</v>
      </c>
      <c r="O23" s="80">
        <f>B23/I23</f>
        <v>5194.75</v>
      </c>
      <c r="P23" s="23">
        <f>J23/B23</f>
        <v>29.616471758345767</v>
      </c>
      <c r="Q23" s="23">
        <f>K23/B23</f>
        <v>1.0686430209987647</v>
      </c>
      <c r="R23" s="94">
        <f>B23/N23</f>
        <v>366.68823529411765</v>
      </c>
    </row>
    <row r="24" spans="1:18" x14ac:dyDescent="0.25">
      <c r="A24" s="3" t="s">
        <v>22</v>
      </c>
      <c r="B24" s="70">
        <v>17701</v>
      </c>
      <c r="C24" s="54" t="s">
        <v>75</v>
      </c>
      <c r="D24" s="47">
        <v>2</v>
      </c>
      <c r="E24" s="10">
        <v>2</v>
      </c>
      <c r="F24" s="10">
        <v>2</v>
      </c>
      <c r="G24" s="50">
        <v>0</v>
      </c>
      <c r="H24" s="50">
        <v>0</v>
      </c>
      <c r="I24" s="33">
        <f>E24+F24+G24+(H24*0.5)</f>
        <v>4</v>
      </c>
      <c r="J24" s="38">
        <v>398924.55</v>
      </c>
      <c r="K24" s="44">
        <v>62733</v>
      </c>
      <c r="L24" s="104">
        <v>46751</v>
      </c>
      <c r="M24" s="100">
        <f>(K24-L24)/L24</f>
        <v>0.34185365018930075</v>
      </c>
      <c r="N24" s="68">
        <v>88</v>
      </c>
      <c r="O24" s="80">
        <f>B24/I24</f>
        <v>4425.25</v>
      </c>
      <c r="P24" s="23">
        <f>J24/B24</f>
        <v>22.53683690186995</v>
      </c>
      <c r="Q24" s="23">
        <f>K24/B24</f>
        <v>3.5440370600531041</v>
      </c>
      <c r="R24" s="94">
        <f>B24/N24</f>
        <v>201.14772727272728</v>
      </c>
    </row>
    <row r="25" spans="1:18" x14ac:dyDescent="0.25">
      <c r="A25" s="3" t="s">
        <v>23</v>
      </c>
      <c r="B25" s="70">
        <v>41338</v>
      </c>
      <c r="C25" s="54" t="s">
        <v>75</v>
      </c>
      <c r="D25" s="47">
        <v>4</v>
      </c>
      <c r="E25" s="10">
        <v>2</v>
      </c>
      <c r="F25" s="10">
        <v>2</v>
      </c>
      <c r="G25" s="50">
        <v>0</v>
      </c>
      <c r="H25" s="50">
        <v>2</v>
      </c>
      <c r="I25" s="33">
        <f>E25+F25+G25+(H25*0.5)</f>
        <v>5</v>
      </c>
      <c r="J25" s="38">
        <v>1057920.3400000001</v>
      </c>
      <c r="K25" s="44">
        <v>76250</v>
      </c>
      <c r="L25" s="104">
        <v>63050</v>
      </c>
      <c r="M25" s="100">
        <f>(K25-L25)/L25</f>
        <v>0.20935765265662173</v>
      </c>
      <c r="N25" s="68">
        <v>114</v>
      </c>
      <c r="O25" s="80">
        <f>B25/I25</f>
        <v>8267.6</v>
      </c>
      <c r="P25" s="23">
        <f>J25/B25</f>
        <v>25.59195752092506</v>
      </c>
      <c r="Q25" s="23">
        <f>K25/B25</f>
        <v>1.8445498088925445</v>
      </c>
      <c r="R25" s="94">
        <f>B25/N25</f>
        <v>362.61403508771929</v>
      </c>
    </row>
    <row r="26" spans="1:18" x14ac:dyDescent="0.25">
      <c r="A26" s="3" t="s">
        <v>24</v>
      </c>
      <c r="B26" s="70">
        <v>44492</v>
      </c>
      <c r="C26" s="55" t="s">
        <v>75</v>
      </c>
      <c r="D26" s="48">
        <v>4</v>
      </c>
      <c r="E26" s="10">
        <v>2</v>
      </c>
      <c r="F26" s="10">
        <v>2</v>
      </c>
      <c r="G26" s="51">
        <v>6</v>
      </c>
      <c r="H26" s="51">
        <v>4</v>
      </c>
      <c r="I26" s="33">
        <f>E26+F26+G26+(H26*0.5)</f>
        <v>12</v>
      </c>
      <c r="J26" s="42">
        <v>1013367</v>
      </c>
      <c r="K26" s="45">
        <v>90296</v>
      </c>
      <c r="L26" s="104">
        <v>65717</v>
      </c>
      <c r="M26" s="100">
        <f>(K26-L26)/L26</f>
        <v>0.37401281251426571</v>
      </c>
      <c r="N26" s="69">
        <v>207</v>
      </c>
      <c r="O26" s="80">
        <f>B26/I26</f>
        <v>3707.6666666666665</v>
      </c>
      <c r="P26" s="23">
        <f>J26/B26</f>
        <v>22.776386766160208</v>
      </c>
      <c r="Q26" s="23">
        <f>K26/B26</f>
        <v>2.0294884473613233</v>
      </c>
      <c r="R26" s="94">
        <f>B26/N26</f>
        <v>214.93719806763286</v>
      </c>
    </row>
    <row r="27" spans="1:18" x14ac:dyDescent="0.25">
      <c r="A27" s="3" t="s">
        <v>25</v>
      </c>
      <c r="B27" s="70">
        <v>504926</v>
      </c>
      <c r="C27" s="54" t="s">
        <v>75</v>
      </c>
      <c r="D27" s="47">
        <v>4</v>
      </c>
      <c r="E27" s="10">
        <v>2</v>
      </c>
      <c r="F27" s="10">
        <v>2</v>
      </c>
      <c r="G27" s="50">
        <v>50</v>
      </c>
      <c r="H27" s="50">
        <v>8</v>
      </c>
      <c r="I27" s="33">
        <f>E27+F27+G27+(H27*0.5)</f>
        <v>58</v>
      </c>
      <c r="J27" s="38">
        <v>14945628</v>
      </c>
      <c r="K27" s="44">
        <v>168178</v>
      </c>
      <c r="L27" s="104">
        <v>129525</v>
      </c>
      <c r="M27" s="100">
        <f>(K27-L27)/L27</f>
        <v>0.29842115421733256</v>
      </c>
      <c r="N27" s="68">
        <v>2139</v>
      </c>
      <c r="O27" s="80">
        <f>B27/I27</f>
        <v>8705.6206896551721</v>
      </c>
      <c r="P27" s="23">
        <f>J27/B27</f>
        <v>29.599640343337441</v>
      </c>
      <c r="Q27" s="23">
        <f>K27/B27</f>
        <v>0.33307454953795207</v>
      </c>
      <c r="R27" s="94">
        <f>B27/N27</f>
        <v>236.05703599812998</v>
      </c>
    </row>
    <row r="28" spans="1:18" x14ac:dyDescent="0.25">
      <c r="A28" s="3" t="s">
        <v>26</v>
      </c>
      <c r="B28" s="70">
        <v>30089</v>
      </c>
      <c r="C28" s="54" t="s">
        <v>75</v>
      </c>
      <c r="D28" s="47">
        <v>4</v>
      </c>
      <c r="E28" s="10">
        <v>2</v>
      </c>
      <c r="F28" s="10">
        <v>2</v>
      </c>
      <c r="G28" s="50">
        <v>6</v>
      </c>
      <c r="H28" s="50">
        <v>0</v>
      </c>
      <c r="I28" s="33">
        <f>E28+F28+G28+(H28*0.5)</f>
        <v>10</v>
      </c>
      <c r="J28" s="38">
        <v>576507</v>
      </c>
      <c r="K28" s="44">
        <v>65875</v>
      </c>
      <c r="L28" s="104">
        <v>43499</v>
      </c>
      <c r="M28" s="100">
        <f>(K28-L28)/L28</f>
        <v>0.514402629945516</v>
      </c>
      <c r="N28" s="68">
        <v>136</v>
      </c>
      <c r="O28" s="80">
        <f>B28/I28</f>
        <v>3008.9</v>
      </c>
      <c r="P28" s="23">
        <f>J28/B28</f>
        <v>19.160058493137026</v>
      </c>
      <c r="Q28" s="23">
        <f>K28/B28</f>
        <v>2.1893382963873842</v>
      </c>
      <c r="R28" s="94">
        <f>B28/N28</f>
        <v>221.24264705882354</v>
      </c>
    </row>
    <row r="29" spans="1:18" x14ac:dyDescent="0.25">
      <c r="A29" s="3" t="s">
        <v>61</v>
      </c>
      <c r="B29" s="70">
        <v>1009563</v>
      </c>
      <c r="C29" s="54" t="s">
        <v>75</v>
      </c>
      <c r="D29" s="47">
        <v>2</v>
      </c>
      <c r="E29" s="9">
        <v>2</v>
      </c>
      <c r="F29" s="9">
        <v>2</v>
      </c>
      <c r="G29" s="50">
        <v>180</v>
      </c>
      <c r="H29" s="50">
        <v>50</v>
      </c>
      <c r="I29" s="33">
        <f>E29+F29+G29+(H29*0.5)</f>
        <v>209</v>
      </c>
      <c r="J29" s="38">
        <v>28807425</v>
      </c>
      <c r="K29" s="44">
        <v>210000</v>
      </c>
      <c r="L29" s="104">
        <v>180314</v>
      </c>
      <c r="M29" s="100">
        <f>(K29-L29)/L29</f>
        <v>0.16463502556651174</v>
      </c>
      <c r="N29" s="68">
        <v>4085</v>
      </c>
      <c r="O29" s="80">
        <f>B29/I29</f>
        <v>4830.4449760765547</v>
      </c>
      <c r="P29" s="23">
        <f>J29/B29</f>
        <v>28.534549106890804</v>
      </c>
      <c r="Q29" s="23">
        <f>K29/B29</f>
        <v>0.20801079278856296</v>
      </c>
      <c r="R29" s="94">
        <f>B29/N29</f>
        <v>247.13904528763769</v>
      </c>
    </row>
    <row r="30" spans="1:18" x14ac:dyDescent="0.25">
      <c r="A30" s="3" t="s">
        <v>27</v>
      </c>
      <c r="B30" s="70">
        <v>143302</v>
      </c>
      <c r="C30" s="54" t="s">
        <v>75</v>
      </c>
      <c r="D30" s="47">
        <v>4</v>
      </c>
      <c r="E30" s="10">
        <v>2</v>
      </c>
      <c r="F30" s="10">
        <v>2</v>
      </c>
      <c r="G30" s="50">
        <v>10</v>
      </c>
      <c r="H30" s="50">
        <v>0</v>
      </c>
      <c r="I30" s="33">
        <f>E30+F30+G30+(H30*0.5)</f>
        <v>14</v>
      </c>
      <c r="J30" s="38">
        <v>4066437.45</v>
      </c>
      <c r="K30" s="44">
        <v>108150</v>
      </c>
      <c r="L30" s="104">
        <v>73000</v>
      </c>
      <c r="M30" s="100">
        <f>(K30-L30)/L30</f>
        <v>0.48150684931506849</v>
      </c>
      <c r="N30" s="68">
        <v>457</v>
      </c>
      <c r="O30" s="80">
        <f>B30/I30</f>
        <v>10235.857142857143</v>
      </c>
      <c r="P30" s="23">
        <f>J30/B30</f>
        <v>28.376697115183319</v>
      </c>
      <c r="Q30" s="23">
        <f>K30/B30</f>
        <v>0.75469986462156846</v>
      </c>
      <c r="R30" s="94">
        <f>B30/N30</f>
        <v>313.57111597374177</v>
      </c>
    </row>
    <row r="31" spans="1:18" x14ac:dyDescent="0.25">
      <c r="A31" s="3" t="s">
        <v>28</v>
      </c>
      <c r="B31" s="70">
        <v>137544</v>
      </c>
      <c r="C31" s="54" t="s">
        <v>75</v>
      </c>
      <c r="D31" s="47">
        <v>4</v>
      </c>
      <c r="E31" s="10">
        <v>2</v>
      </c>
      <c r="F31" s="10">
        <v>2</v>
      </c>
      <c r="G31" s="50">
        <v>18</v>
      </c>
      <c r="H31" s="50">
        <v>10</v>
      </c>
      <c r="I31" s="33">
        <f>E31+F31+G31+(H31*0.5)</f>
        <v>27</v>
      </c>
      <c r="J31" s="38">
        <v>4073499</v>
      </c>
      <c r="K31" s="44">
        <v>117508</v>
      </c>
      <c r="L31" s="104">
        <v>89253</v>
      </c>
      <c r="M31" s="100">
        <f>(K31-L31)/L31</f>
        <v>0.31657199197786068</v>
      </c>
      <c r="N31" s="68">
        <v>606</v>
      </c>
      <c r="O31" s="80">
        <f>B31/I31</f>
        <v>5094.2222222222226</v>
      </c>
      <c r="P31" s="23">
        <f>J31/B31</f>
        <v>29.615970162275346</v>
      </c>
      <c r="Q31" s="23">
        <f>K31/B31</f>
        <v>0.85433025068341772</v>
      </c>
      <c r="R31" s="94">
        <f>B31/N31</f>
        <v>226.97029702970298</v>
      </c>
    </row>
    <row r="32" spans="1:18" x14ac:dyDescent="0.25">
      <c r="A32" s="75" t="s">
        <v>79</v>
      </c>
      <c r="B32" s="78">
        <v>313870</v>
      </c>
      <c r="C32" s="76" t="s">
        <v>75</v>
      </c>
      <c r="D32" s="61">
        <v>2</v>
      </c>
      <c r="E32" s="15">
        <v>2</v>
      </c>
      <c r="F32" s="15">
        <v>2</v>
      </c>
      <c r="G32" s="57">
        <v>20</v>
      </c>
      <c r="H32" s="57">
        <v>0</v>
      </c>
      <c r="I32" s="92">
        <f>E32+F32+G32+(H32*0.5)</f>
        <v>24</v>
      </c>
      <c r="J32" s="58">
        <v>4284273</v>
      </c>
      <c r="K32" s="59">
        <v>99973</v>
      </c>
      <c r="L32" s="113">
        <v>99973</v>
      </c>
      <c r="M32" s="101">
        <f>(K32-L32)/L32</f>
        <v>0</v>
      </c>
      <c r="N32" s="77">
        <v>823</v>
      </c>
      <c r="O32" s="71">
        <f>B32/I32</f>
        <v>13077.916666666666</v>
      </c>
      <c r="P32" s="26">
        <f>J32/B32</f>
        <v>13.649832733297226</v>
      </c>
      <c r="Q32" s="26">
        <f>K32/B32</f>
        <v>0.31851722050530473</v>
      </c>
      <c r="R32" s="95">
        <f>B32/N32</f>
        <v>381.3730255164034</v>
      </c>
    </row>
    <row r="33" spans="1:18" x14ac:dyDescent="0.25">
      <c r="A33" s="3" t="s">
        <v>29</v>
      </c>
      <c r="B33" s="70">
        <v>79176</v>
      </c>
      <c r="C33" s="54" t="s">
        <v>75</v>
      </c>
      <c r="D33" s="47">
        <v>4</v>
      </c>
      <c r="E33" s="10">
        <v>2</v>
      </c>
      <c r="F33" s="10">
        <v>2</v>
      </c>
      <c r="G33" s="50">
        <v>2</v>
      </c>
      <c r="H33" s="50">
        <v>4</v>
      </c>
      <c r="I33" s="33">
        <f>E33+F33+G33+(H33*0.5)</f>
        <v>8</v>
      </c>
      <c r="J33" s="38">
        <v>1020127</v>
      </c>
      <c r="K33" s="44">
        <v>94734</v>
      </c>
      <c r="L33" s="105">
        <v>78000</v>
      </c>
      <c r="M33" s="100">
        <f>(K33-L33)/L33</f>
        <v>0.21453846153846154</v>
      </c>
      <c r="N33" s="68">
        <v>358</v>
      </c>
      <c r="O33" s="80">
        <f>B33/I33</f>
        <v>9897</v>
      </c>
      <c r="P33" s="23">
        <f>J33/B33</f>
        <v>12.884295746185712</v>
      </c>
      <c r="Q33" s="23">
        <f>K33/B33</f>
        <v>1.1964989390724461</v>
      </c>
      <c r="R33" s="94">
        <f>B33/N33</f>
        <v>221.16201117318437</v>
      </c>
    </row>
    <row r="34" spans="1:18" x14ac:dyDescent="0.25">
      <c r="A34" s="3" t="s">
        <v>30</v>
      </c>
      <c r="B34" s="70">
        <v>253182</v>
      </c>
      <c r="C34" s="54" t="s">
        <v>75</v>
      </c>
      <c r="D34" s="47">
        <v>4</v>
      </c>
      <c r="E34" s="10">
        <v>2</v>
      </c>
      <c r="F34" s="10">
        <v>2</v>
      </c>
      <c r="G34" s="50">
        <v>18</v>
      </c>
      <c r="H34" s="50">
        <v>2</v>
      </c>
      <c r="I34" s="33">
        <f>E34+F34+G34+(H34*0.5)</f>
        <v>23</v>
      </c>
      <c r="J34" s="38">
        <v>5002465.3</v>
      </c>
      <c r="K34" s="44">
        <v>101713.04</v>
      </c>
      <c r="L34" s="104">
        <v>90595</v>
      </c>
      <c r="M34" s="100">
        <f>(K34-L34)/L34</f>
        <v>0.12272244605110651</v>
      </c>
      <c r="N34" s="68">
        <v>815</v>
      </c>
      <c r="O34" s="80">
        <f>B34/I34</f>
        <v>11007.91304347826</v>
      </c>
      <c r="P34" s="23">
        <f>J34/B34</f>
        <v>19.75837658285344</v>
      </c>
      <c r="Q34" s="23">
        <f>K34/B34</f>
        <v>0.40173882819473733</v>
      </c>
      <c r="R34" s="94">
        <f>B34/N34</f>
        <v>310.65276073619634</v>
      </c>
    </row>
    <row r="35" spans="1:18" x14ac:dyDescent="0.25">
      <c r="A35" s="3" t="s">
        <v>31</v>
      </c>
      <c r="B35" s="70">
        <v>25777</v>
      </c>
      <c r="C35" s="54" t="s">
        <v>76</v>
      </c>
      <c r="D35" s="47">
        <v>2</v>
      </c>
      <c r="E35" s="10">
        <v>1</v>
      </c>
      <c r="F35" s="10">
        <v>2</v>
      </c>
      <c r="G35" s="50">
        <v>0</v>
      </c>
      <c r="H35" s="50">
        <v>8</v>
      </c>
      <c r="I35" s="33">
        <f>E35+F35+G35+(H35*0.5)</f>
        <v>7</v>
      </c>
      <c r="J35" s="38">
        <v>406374</v>
      </c>
      <c r="K35" s="44">
        <v>22539</v>
      </c>
      <c r="L35" s="104">
        <v>20414</v>
      </c>
      <c r="M35" s="100">
        <f>(K35-L35)/L35</f>
        <v>0.10409522876457333</v>
      </c>
      <c r="N35" s="68">
        <v>74</v>
      </c>
      <c r="O35" s="80">
        <f>B35/I35</f>
        <v>3682.4285714285716</v>
      </c>
      <c r="P35" s="23">
        <f>J35/B35</f>
        <v>15.764984288319043</v>
      </c>
      <c r="Q35" s="23">
        <f>K35/B35</f>
        <v>0.87438414090080308</v>
      </c>
      <c r="R35" s="94">
        <f>B35/N35</f>
        <v>348.33783783783781</v>
      </c>
    </row>
    <row r="36" spans="1:18" x14ac:dyDescent="0.25">
      <c r="A36" s="3" t="s">
        <v>32</v>
      </c>
      <c r="B36" s="70">
        <v>75789</v>
      </c>
      <c r="C36" s="54" t="s">
        <v>75</v>
      </c>
      <c r="D36" s="47">
        <v>4</v>
      </c>
      <c r="E36" s="10">
        <v>2</v>
      </c>
      <c r="F36" s="10">
        <v>2</v>
      </c>
      <c r="G36" s="50">
        <v>6</v>
      </c>
      <c r="H36" s="50">
        <v>2</v>
      </c>
      <c r="I36" s="33">
        <f>E36+F36+G36+(H36*0.5)</f>
        <v>11</v>
      </c>
      <c r="J36" s="38">
        <v>1372006</v>
      </c>
      <c r="K36" s="44">
        <v>73549</v>
      </c>
      <c r="L36" s="104">
        <v>60497</v>
      </c>
      <c r="M36" s="100">
        <f>(K36-L36)/L36</f>
        <v>0.21574623535051324</v>
      </c>
      <c r="N36" s="68">
        <v>395</v>
      </c>
      <c r="O36" s="80">
        <f>B36/I36</f>
        <v>6889.909090909091</v>
      </c>
      <c r="P36" s="23">
        <f>J36/B36</f>
        <v>18.102970088007496</v>
      </c>
      <c r="Q36" s="23">
        <f>K36/B36</f>
        <v>0.97044425972106774</v>
      </c>
      <c r="R36" s="94">
        <f>B36/N36</f>
        <v>191.87088607594936</v>
      </c>
    </row>
    <row r="37" spans="1:18" x14ac:dyDescent="0.25">
      <c r="A37" s="3" t="s">
        <v>33</v>
      </c>
      <c r="B37" s="70">
        <v>37337</v>
      </c>
      <c r="C37" s="54" t="s">
        <v>75</v>
      </c>
      <c r="D37" s="47">
        <v>2</v>
      </c>
      <c r="E37" s="10">
        <v>2</v>
      </c>
      <c r="F37" s="10">
        <v>2</v>
      </c>
      <c r="G37" s="50">
        <v>2</v>
      </c>
      <c r="H37" s="50">
        <v>2</v>
      </c>
      <c r="I37" s="33">
        <f>E37+F37+G37+(H37*0.5)</f>
        <v>7</v>
      </c>
      <c r="J37" s="38">
        <v>484572</v>
      </c>
      <c r="K37" s="44">
        <v>69307</v>
      </c>
      <c r="L37" s="104">
        <v>48468</v>
      </c>
      <c r="M37" s="100">
        <f>(K37-L37)/L37</f>
        <v>0.42995378393991912</v>
      </c>
      <c r="N37" s="68">
        <v>155</v>
      </c>
      <c r="O37" s="80">
        <f>B37/I37</f>
        <v>5333.8571428571431</v>
      </c>
      <c r="P37" s="23">
        <f>J37/B37</f>
        <v>12.978332485202346</v>
      </c>
      <c r="Q37" s="23">
        <f>K37/B37</f>
        <v>1.856255189222487</v>
      </c>
      <c r="R37" s="94">
        <f>B37/N37</f>
        <v>240.88387096774193</v>
      </c>
    </row>
    <row r="38" spans="1:18" x14ac:dyDescent="0.25">
      <c r="A38" s="3" t="s">
        <v>34</v>
      </c>
      <c r="B38" s="70">
        <v>73322</v>
      </c>
      <c r="C38" s="54" t="s">
        <v>75</v>
      </c>
      <c r="D38" s="47">
        <v>4</v>
      </c>
      <c r="E38" s="10">
        <v>2</v>
      </c>
      <c r="F38" s="10">
        <v>2</v>
      </c>
      <c r="G38" s="50">
        <v>6</v>
      </c>
      <c r="H38" s="50">
        <v>4</v>
      </c>
      <c r="I38" s="33">
        <f>E38+F38+G38+(H38*0.5)</f>
        <v>12</v>
      </c>
      <c r="J38" s="38">
        <v>2358986</v>
      </c>
      <c r="K38" s="44">
        <v>107343</v>
      </c>
      <c r="L38" s="104">
        <v>93730</v>
      </c>
      <c r="M38" s="100">
        <f>(K38-L38)/L38</f>
        <v>0.14523631708097728</v>
      </c>
      <c r="N38" s="68">
        <v>324</v>
      </c>
      <c r="O38" s="80">
        <f>B38/I38</f>
        <v>6110.166666666667</v>
      </c>
      <c r="P38" s="23">
        <f>J38/B38</f>
        <v>32.172963094296392</v>
      </c>
      <c r="Q38" s="23">
        <f>K38/B38</f>
        <v>1.4639944355036687</v>
      </c>
      <c r="R38" s="94">
        <f>B38/N38</f>
        <v>226.30246913580248</v>
      </c>
    </row>
    <row r="39" spans="1:18" x14ac:dyDescent="0.25">
      <c r="A39" s="3" t="s">
        <v>35</v>
      </c>
      <c r="B39" s="70">
        <v>109342</v>
      </c>
      <c r="C39" s="54" t="s">
        <v>75</v>
      </c>
      <c r="D39" s="47">
        <v>4</v>
      </c>
      <c r="E39" s="10">
        <v>2</v>
      </c>
      <c r="F39" s="10">
        <v>2</v>
      </c>
      <c r="G39" s="50">
        <v>10</v>
      </c>
      <c r="H39" s="50">
        <v>4</v>
      </c>
      <c r="I39" s="33">
        <f>E39+F39+G39+(H39*0.5)</f>
        <v>16</v>
      </c>
      <c r="J39" s="38">
        <v>2880038</v>
      </c>
      <c r="K39" s="44">
        <v>110000</v>
      </c>
      <c r="L39" s="104">
        <v>81752</v>
      </c>
      <c r="M39" s="100">
        <f>(K39-L39)/L39</f>
        <v>0.3455328310010764</v>
      </c>
      <c r="N39" s="68">
        <v>458</v>
      </c>
      <c r="O39" s="80">
        <f>B39/I39</f>
        <v>6833.875</v>
      </c>
      <c r="P39" s="23">
        <f>J39/B39</f>
        <v>26.339723070732198</v>
      </c>
      <c r="Q39" s="23">
        <f>K39/B39</f>
        <v>1.0060178156609536</v>
      </c>
      <c r="R39" s="94">
        <f>B39/N39</f>
        <v>238.73799126637556</v>
      </c>
    </row>
    <row r="40" spans="1:18" x14ac:dyDescent="0.25">
      <c r="A40" s="3" t="s">
        <v>36</v>
      </c>
      <c r="B40" s="70">
        <v>211326</v>
      </c>
      <c r="C40" s="54" t="s">
        <v>75</v>
      </c>
      <c r="D40" s="47">
        <v>4</v>
      </c>
      <c r="E40" s="10">
        <v>2</v>
      </c>
      <c r="F40" s="10">
        <v>2</v>
      </c>
      <c r="G40" s="50">
        <v>24</v>
      </c>
      <c r="H40" s="50">
        <v>0</v>
      </c>
      <c r="I40" s="33">
        <f>E40+F40+G40+(H40*0.5)</f>
        <v>28</v>
      </c>
      <c r="J40" s="38">
        <v>5572944</v>
      </c>
      <c r="K40" s="44">
        <v>140381</v>
      </c>
      <c r="L40" s="104">
        <v>98407</v>
      </c>
      <c r="M40" s="100">
        <f>(K40-L40)/L40</f>
        <v>0.42653469773491726</v>
      </c>
      <c r="N40" s="68">
        <v>609</v>
      </c>
      <c r="O40" s="80">
        <f>B40/I40</f>
        <v>7547.3571428571431</v>
      </c>
      <c r="P40" s="23">
        <f>J40/B40</f>
        <v>26.371312569205873</v>
      </c>
      <c r="Q40" s="23">
        <f>K40/B40</f>
        <v>0.66428645788970597</v>
      </c>
      <c r="R40" s="94">
        <f>B40/N40</f>
        <v>347.00492610837438</v>
      </c>
    </row>
    <row r="41" spans="1:18" x14ac:dyDescent="0.25">
      <c r="A41" s="3" t="s">
        <v>80</v>
      </c>
      <c r="B41" s="70">
        <v>181515</v>
      </c>
      <c r="C41" s="54" t="s">
        <v>75</v>
      </c>
      <c r="D41" s="47">
        <v>4</v>
      </c>
      <c r="E41" s="10">
        <v>2</v>
      </c>
      <c r="F41" s="10">
        <v>2</v>
      </c>
      <c r="G41" s="50">
        <v>12</v>
      </c>
      <c r="H41" s="50">
        <v>0</v>
      </c>
      <c r="I41" s="33">
        <f>E41+F41+G41+(H41*0.5)</f>
        <v>16</v>
      </c>
      <c r="J41" s="38">
        <v>2405829</v>
      </c>
      <c r="K41" s="44">
        <v>98626.16</v>
      </c>
      <c r="L41" s="104">
        <v>82417</v>
      </c>
      <c r="M41" s="100">
        <f>(K41-L41)/L41</f>
        <v>0.19667253115255351</v>
      </c>
      <c r="N41" s="68">
        <v>690</v>
      </c>
      <c r="O41" s="80">
        <f>B41/I41</f>
        <v>11344.6875</v>
      </c>
      <c r="P41" s="23">
        <f>J41/B41</f>
        <v>13.254160813155938</v>
      </c>
      <c r="Q41" s="23">
        <f>K41/B41</f>
        <v>0.5433499159849049</v>
      </c>
      <c r="R41" s="94">
        <f>B41/N41</f>
        <v>263.06521739130437</v>
      </c>
    </row>
    <row r="42" spans="1:18" x14ac:dyDescent="0.25">
      <c r="A42" s="3" t="s">
        <v>37</v>
      </c>
      <c r="B42" s="70">
        <v>103444</v>
      </c>
      <c r="C42" s="54" t="s">
        <v>75</v>
      </c>
      <c r="D42" s="47">
        <v>4</v>
      </c>
      <c r="E42" s="10">
        <v>2</v>
      </c>
      <c r="F42" s="10">
        <v>2</v>
      </c>
      <c r="G42" s="50">
        <v>12</v>
      </c>
      <c r="H42" s="50">
        <v>0</v>
      </c>
      <c r="I42" s="33">
        <f>E42+F42+G42+(H42*0.5)</f>
        <v>16</v>
      </c>
      <c r="J42" s="39">
        <v>1908255</v>
      </c>
      <c r="K42" s="44">
        <v>107103</v>
      </c>
      <c r="L42" s="104">
        <v>96061</v>
      </c>
      <c r="M42" s="100">
        <f>(K42-L42)/L42</f>
        <v>0.11494779358949</v>
      </c>
      <c r="N42" s="68">
        <v>370</v>
      </c>
      <c r="O42" s="80">
        <f>B42/I42</f>
        <v>6465.25</v>
      </c>
      <c r="P42" s="23">
        <f>J42/B42</f>
        <v>18.447227485402731</v>
      </c>
      <c r="Q42" s="23">
        <f>K42/B42</f>
        <v>1.0353717953675419</v>
      </c>
      <c r="R42" s="94">
        <f>B42/N42</f>
        <v>279.57837837837837</v>
      </c>
    </row>
    <row r="43" spans="1:18" x14ac:dyDescent="0.25">
      <c r="A43" s="3" t="s">
        <v>38</v>
      </c>
      <c r="B43" s="70">
        <v>21015</v>
      </c>
      <c r="C43" s="54" t="s">
        <v>76</v>
      </c>
      <c r="D43" s="47">
        <v>4</v>
      </c>
      <c r="E43" s="10">
        <v>1</v>
      </c>
      <c r="F43" s="10">
        <v>2</v>
      </c>
      <c r="G43" s="50">
        <v>2</v>
      </c>
      <c r="H43" s="50">
        <v>0</v>
      </c>
      <c r="I43" s="33">
        <f>E43+F43+G43+(H43*0.5)</f>
        <v>5</v>
      </c>
      <c r="J43" s="38">
        <v>566399</v>
      </c>
      <c r="K43" s="44">
        <v>26122</v>
      </c>
      <c r="L43" s="108">
        <v>22203</v>
      </c>
      <c r="M43" s="100">
        <f>(K43-L43)/L43</f>
        <v>0.17650767914245821</v>
      </c>
      <c r="N43" s="68">
        <v>113</v>
      </c>
      <c r="O43" s="80">
        <f>B43/I43</f>
        <v>4203</v>
      </c>
      <c r="P43" s="23">
        <f>J43/B43</f>
        <v>26.952129431358554</v>
      </c>
      <c r="Q43" s="23">
        <f>K43/B43</f>
        <v>1.2430168926956935</v>
      </c>
      <c r="R43" s="94">
        <f>B43/N43</f>
        <v>185.97345132743362</v>
      </c>
    </row>
    <row r="44" spans="1:18" x14ac:dyDescent="0.25">
      <c r="A44" s="7" t="s">
        <v>39</v>
      </c>
      <c r="B44" s="70">
        <v>12705</v>
      </c>
      <c r="C44" s="54" t="s">
        <v>76</v>
      </c>
      <c r="D44" s="47">
        <v>2</v>
      </c>
      <c r="E44" s="10">
        <v>1</v>
      </c>
      <c r="F44" s="10">
        <v>2</v>
      </c>
      <c r="G44" s="50">
        <v>2</v>
      </c>
      <c r="H44" s="50">
        <v>2</v>
      </c>
      <c r="I44" s="33">
        <f>E44+F44+G44+(H44*0.5)</f>
        <v>6</v>
      </c>
      <c r="J44" s="38">
        <v>339312</v>
      </c>
      <c r="K44" s="44">
        <v>24775</v>
      </c>
      <c r="L44" s="105">
        <v>14722</v>
      </c>
      <c r="M44" s="100">
        <f>(K44-L44)/L44</f>
        <v>0.68285559027306075</v>
      </c>
      <c r="N44" s="68">
        <v>71</v>
      </c>
      <c r="O44" s="80">
        <f>B44/I44</f>
        <v>2117.5</v>
      </c>
      <c r="P44" s="23">
        <f>J44/B44</f>
        <v>26.706965761511217</v>
      </c>
      <c r="Q44" s="23">
        <f>K44/B44</f>
        <v>1.9500196772924046</v>
      </c>
      <c r="R44" s="94">
        <f>B44/N44</f>
        <v>178.94366197183098</v>
      </c>
    </row>
    <row r="45" spans="1:18" x14ac:dyDescent="0.25">
      <c r="A45" s="3" t="s">
        <v>40</v>
      </c>
      <c r="B45" s="70">
        <v>20865</v>
      </c>
      <c r="C45" s="54" t="s">
        <v>75</v>
      </c>
      <c r="D45" s="47">
        <v>4</v>
      </c>
      <c r="E45" s="10">
        <v>2</v>
      </c>
      <c r="F45" s="10">
        <v>2</v>
      </c>
      <c r="G45" s="50">
        <v>0</v>
      </c>
      <c r="H45" s="50">
        <v>0</v>
      </c>
      <c r="I45" s="33">
        <f>E45+F45+G45+(H45*0.5)</f>
        <v>4</v>
      </c>
      <c r="J45" s="39">
        <v>634089</v>
      </c>
      <c r="K45" s="44">
        <v>79328</v>
      </c>
      <c r="L45" s="104">
        <v>65704</v>
      </c>
      <c r="M45" s="100">
        <f>(K45-L45)/L45</f>
        <v>0.20735419456958482</v>
      </c>
      <c r="N45" s="68">
        <v>108</v>
      </c>
      <c r="O45" s="80">
        <f>B45/I45</f>
        <v>5216.25</v>
      </c>
      <c r="P45" s="23">
        <f>J45/B45</f>
        <v>30.390079079798706</v>
      </c>
      <c r="Q45" s="23">
        <f>K45/B45</f>
        <v>3.8019650131799665</v>
      </c>
      <c r="R45" s="94">
        <f>B45/N45</f>
        <v>193.19444444444446</v>
      </c>
    </row>
    <row r="46" spans="1:18" x14ac:dyDescent="0.25">
      <c r="A46" s="3" t="s">
        <v>41</v>
      </c>
      <c r="B46" s="70">
        <v>62558</v>
      </c>
      <c r="C46" s="54" t="s">
        <v>75</v>
      </c>
      <c r="D46" s="47">
        <v>2</v>
      </c>
      <c r="E46" s="10">
        <v>2</v>
      </c>
      <c r="F46" s="10">
        <v>2</v>
      </c>
      <c r="G46" s="50">
        <v>4</v>
      </c>
      <c r="H46" s="50">
        <v>0</v>
      </c>
      <c r="I46" s="33">
        <f>E46+F46+G46+(H46*0.5)</f>
        <v>8</v>
      </c>
      <c r="J46" s="39">
        <v>1616797</v>
      </c>
      <c r="K46" s="44">
        <v>88122</v>
      </c>
      <c r="L46" s="104">
        <v>65925</v>
      </c>
      <c r="M46" s="100">
        <f>(K46-L46)/L46</f>
        <v>0.33670079635949945</v>
      </c>
      <c r="N46" s="68">
        <v>251</v>
      </c>
      <c r="O46" s="80">
        <f>B46/I46</f>
        <v>7819.75</v>
      </c>
      <c r="P46" s="23">
        <f>J46/B46</f>
        <v>25.844768055244732</v>
      </c>
      <c r="Q46" s="23">
        <f>K46/B46</f>
        <v>1.4086447776463442</v>
      </c>
      <c r="R46" s="94">
        <f>B46/N46</f>
        <v>249.23505976095618</v>
      </c>
    </row>
    <row r="47" spans="1:18" x14ac:dyDescent="0.25">
      <c r="A47" s="3" t="s">
        <v>42</v>
      </c>
      <c r="B47" s="70">
        <v>61554</v>
      </c>
      <c r="C47" s="54" t="s">
        <v>75</v>
      </c>
      <c r="D47" s="47">
        <v>2</v>
      </c>
      <c r="E47" s="9">
        <v>2</v>
      </c>
      <c r="F47" s="9">
        <v>0</v>
      </c>
      <c r="G47" s="50">
        <v>4</v>
      </c>
      <c r="H47" s="50">
        <v>0</v>
      </c>
      <c r="I47" s="33">
        <f>E47+F47+G47+(H47*0.5)</f>
        <v>6</v>
      </c>
      <c r="J47" s="38">
        <v>1050393</v>
      </c>
      <c r="K47" s="44">
        <v>76367</v>
      </c>
      <c r="L47" s="104">
        <v>55950</v>
      </c>
      <c r="M47" s="100">
        <f>(K47-L47)/L47</f>
        <v>0.36491510277033068</v>
      </c>
      <c r="N47" s="68">
        <v>205</v>
      </c>
      <c r="O47" s="80">
        <f>B47/I47</f>
        <v>10259</v>
      </c>
      <c r="P47" s="23">
        <f>J47/B47</f>
        <v>17.06457744419534</v>
      </c>
      <c r="Q47" s="23">
        <f>K47/B47</f>
        <v>1.2406504857523475</v>
      </c>
      <c r="R47" s="94">
        <f>B47/N47</f>
        <v>300.26341463414633</v>
      </c>
    </row>
    <row r="48" spans="1:18" x14ac:dyDescent="0.25">
      <c r="A48" s="3" t="s">
        <v>43</v>
      </c>
      <c r="B48" s="70">
        <v>1093535</v>
      </c>
      <c r="C48" s="54" t="s">
        <v>75</v>
      </c>
      <c r="D48" s="47">
        <v>4</v>
      </c>
      <c r="E48" s="10">
        <v>2</v>
      </c>
      <c r="F48" s="10">
        <v>2</v>
      </c>
      <c r="G48" s="50">
        <v>133</v>
      </c>
      <c r="H48" s="50">
        <v>0</v>
      </c>
      <c r="I48" s="33">
        <f>E48+F48+G48+(H48*0.5)</f>
        <v>137</v>
      </c>
      <c r="J48" s="43">
        <v>22788190</v>
      </c>
      <c r="K48" s="44">
        <v>180795</v>
      </c>
      <c r="L48" s="103">
        <v>147680</v>
      </c>
      <c r="M48" s="100">
        <f>(K48-L48)/L48</f>
        <v>0.22423483206933911</v>
      </c>
      <c r="N48" s="68">
        <v>3708</v>
      </c>
      <c r="O48" s="80">
        <f>B48/I48</f>
        <v>7982.0072992700734</v>
      </c>
      <c r="P48" s="23">
        <f>J48/B48</f>
        <v>20.839012925969449</v>
      </c>
      <c r="Q48" s="23">
        <f>K48/B48</f>
        <v>0.16533078502288451</v>
      </c>
      <c r="R48" s="94">
        <f>B48/N48</f>
        <v>294.91235167206042</v>
      </c>
    </row>
    <row r="49" spans="1:18" x14ac:dyDescent="0.25">
      <c r="A49" s="6" t="s">
        <v>44</v>
      </c>
      <c r="B49" s="70">
        <v>51646</v>
      </c>
      <c r="C49" s="54" t="s">
        <v>75</v>
      </c>
      <c r="D49" s="47">
        <v>4</v>
      </c>
      <c r="E49" s="10">
        <v>2</v>
      </c>
      <c r="F49" s="10">
        <v>2</v>
      </c>
      <c r="G49" s="50">
        <v>4</v>
      </c>
      <c r="H49" s="50">
        <v>0</v>
      </c>
      <c r="I49" s="33">
        <f>E49+F49+G49+(H49*0.5)</f>
        <v>8</v>
      </c>
      <c r="J49" s="40">
        <v>1540400</v>
      </c>
      <c r="K49" s="44">
        <v>89651</v>
      </c>
      <c r="L49" s="107">
        <v>70093</v>
      </c>
      <c r="M49" s="100">
        <f>(K49-L49)/L49</f>
        <v>0.27902928965802576</v>
      </c>
      <c r="N49" s="68">
        <v>167</v>
      </c>
      <c r="O49" s="80">
        <f>B49/I49</f>
        <v>6455.75</v>
      </c>
      <c r="P49" s="23">
        <f>J49/B49</f>
        <v>29.82612399798629</v>
      </c>
      <c r="Q49" s="23">
        <f>K49/B49</f>
        <v>1.7358749951593542</v>
      </c>
      <c r="R49" s="94">
        <f>B49/N49</f>
        <v>309.25748502994014</v>
      </c>
    </row>
    <row r="50" spans="1:18" x14ac:dyDescent="0.25">
      <c r="A50" s="3" t="s">
        <v>45</v>
      </c>
      <c r="B50" s="70">
        <v>33067</v>
      </c>
      <c r="C50" s="54" t="s">
        <v>75</v>
      </c>
      <c r="D50" s="47">
        <v>2</v>
      </c>
      <c r="E50" s="10">
        <v>2</v>
      </c>
      <c r="F50" s="10">
        <v>2</v>
      </c>
      <c r="G50" s="50">
        <v>0</v>
      </c>
      <c r="H50" s="50">
        <v>4</v>
      </c>
      <c r="I50" s="33">
        <f>E50+F50+G50+(H50*0.5)</f>
        <v>6</v>
      </c>
      <c r="J50" s="38">
        <v>848935</v>
      </c>
      <c r="K50" s="44">
        <v>61403</v>
      </c>
      <c r="L50" s="104">
        <v>44749</v>
      </c>
      <c r="M50" s="100">
        <f>(K50-L50)/L50</f>
        <v>0.37216474111153319</v>
      </c>
      <c r="N50" s="68">
        <v>147</v>
      </c>
      <c r="O50" s="80">
        <f>B50/I50</f>
        <v>5511.166666666667</v>
      </c>
      <c r="P50" s="23">
        <f>J50/B50</f>
        <v>25.673178697795386</v>
      </c>
      <c r="Q50" s="23">
        <f>K50/B50</f>
        <v>1.856926845495509</v>
      </c>
      <c r="R50" s="94">
        <f>B50/N50</f>
        <v>224.94557823129253</v>
      </c>
    </row>
    <row r="51" spans="1:18" x14ac:dyDescent="0.25">
      <c r="A51" s="3" t="s">
        <v>46</v>
      </c>
      <c r="B51" s="70">
        <v>60841</v>
      </c>
      <c r="C51" s="54" t="s">
        <v>75</v>
      </c>
      <c r="D51" s="47">
        <v>2</v>
      </c>
      <c r="E51" s="10">
        <v>2</v>
      </c>
      <c r="F51" s="10">
        <v>2</v>
      </c>
      <c r="G51" s="50">
        <v>8</v>
      </c>
      <c r="H51" s="50">
        <v>2</v>
      </c>
      <c r="I51" s="33">
        <f>E51+F51+G51+(H51*0.5)</f>
        <v>13</v>
      </c>
      <c r="J51" s="39">
        <v>1307674</v>
      </c>
      <c r="K51" s="44">
        <v>100568</v>
      </c>
      <c r="L51" s="104">
        <v>84150</v>
      </c>
      <c r="M51" s="100">
        <f>(K51-L51)/L51</f>
        <v>0.19510398098633394</v>
      </c>
      <c r="N51" s="68">
        <v>198</v>
      </c>
      <c r="O51" s="80">
        <f>B51/I51</f>
        <v>4680.0769230769229</v>
      </c>
      <c r="P51" s="23">
        <f>J51/B51</f>
        <v>21.493302213967556</v>
      </c>
      <c r="Q51" s="23">
        <f>K51/B51</f>
        <v>1.6529642839532552</v>
      </c>
      <c r="R51" s="94">
        <f>B51/N51</f>
        <v>307.27777777777777</v>
      </c>
    </row>
    <row r="52" spans="1:18" x14ac:dyDescent="0.25">
      <c r="A52" s="3" t="s">
        <v>47</v>
      </c>
      <c r="B52" s="70">
        <v>129827</v>
      </c>
      <c r="C52" s="54" t="s">
        <v>75</v>
      </c>
      <c r="D52" s="47">
        <v>4</v>
      </c>
      <c r="E52" s="10">
        <v>2</v>
      </c>
      <c r="F52" s="10">
        <v>2</v>
      </c>
      <c r="G52" s="50">
        <v>10</v>
      </c>
      <c r="H52" s="50">
        <v>0</v>
      </c>
      <c r="I52" s="33">
        <f>E52+F52+G52+(H52*0.5)</f>
        <v>14</v>
      </c>
      <c r="J52" s="39">
        <v>2565208</v>
      </c>
      <c r="K52" s="44">
        <v>99723</v>
      </c>
      <c r="L52" s="104">
        <v>86303</v>
      </c>
      <c r="M52" s="100">
        <f>(K52-L52)/L52</f>
        <v>0.15549865010486311</v>
      </c>
      <c r="N52" s="68">
        <v>562</v>
      </c>
      <c r="O52" s="80">
        <f>B52/I52</f>
        <v>9273.3571428571431</v>
      </c>
      <c r="P52" s="23">
        <f>J52/B52</f>
        <v>19.758663452132453</v>
      </c>
      <c r="Q52" s="23">
        <f>K52/B52</f>
        <v>0.76812219338042165</v>
      </c>
      <c r="R52" s="94">
        <f>B52/N52</f>
        <v>231.00889679715303</v>
      </c>
    </row>
    <row r="53" spans="1:18" x14ac:dyDescent="0.25">
      <c r="A53" s="3" t="s">
        <v>48</v>
      </c>
      <c r="B53" s="70">
        <v>47660</v>
      </c>
      <c r="C53" s="54" t="s">
        <v>75</v>
      </c>
      <c r="D53" s="47">
        <v>4</v>
      </c>
      <c r="E53" s="10">
        <v>2</v>
      </c>
      <c r="F53" s="10">
        <v>2</v>
      </c>
      <c r="G53" s="50">
        <v>0</v>
      </c>
      <c r="H53" s="50">
        <v>0</v>
      </c>
      <c r="I53" s="33">
        <f>E53+F53+G53+(H53*0.5)</f>
        <v>4</v>
      </c>
      <c r="J53" s="38">
        <v>859628</v>
      </c>
      <c r="K53" s="44">
        <v>88836</v>
      </c>
      <c r="L53" s="104">
        <v>73833</v>
      </c>
      <c r="M53" s="100">
        <f>(K53-L53)/L53</f>
        <v>0.20320182032424525</v>
      </c>
      <c r="N53" s="68">
        <v>100</v>
      </c>
      <c r="O53" s="80">
        <f>B53/I53</f>
        <v>11915</v>
      </c>
      <c r="P53" s="23">
        <f>J53/B53</f>
        <v>18.036676458245907</v>
      </c>
      <c r="Q53" s="23">
        <f>K53/B53</f>
        <v>1.8639530004196392</v>
      </c>
      <c r="R53" s="94">
        <f>B53/N53</f>
        <v>476.6</v>
      </c>
    </row>
    <row r="54" spans="1:18" s="12" customFormat="1" x14ac:dyDescent="0.25">
      <c r="A54" s="7" t="s">
        <v>49</v>
      </c>
      <c r="B54" s="70">
        <v>39633</v>
      </c>
      <c r="C54" s="54" t="s">
        <v>75</v>
      </c>
      <c r="D54" s="47">
        <v>4</v>
      </c>
      <c r="E54" s="11">
        <v>2</v>
      </c>
      <c r="F54" s="11">
        <v>2</v>
      </c>
      <c r="G54" s="50">
        <v>0</v>
      </c>
      <c r="H54" s="50">
        <v>0</v>
      </c>
      <c r="I54" s="33">
        <f>E54+F54+G54+(H54*0.5)</f>
        <v>4</v>
      </c>
      <c r="J54" s="38">
        <v>570614</v>
      </c>
      <c r="K54" s="44">
        <v>61954</v>
      </c>
      <c r="L54" s="104">
        <v>51250</v>
      </c>
      <c r="M54" s="100">
        <f>(K54-L54)/L54</f>
        <v>0.20885853658536585</v>
      </c>
      <c r="N54" s="68">
        <v>153</v>
      </c>
      <c r="O54" s="81">
        <f>B54/I54</f>
        <v>9908.25</v>
      </c>
      <c r="P54" s="24">
        <f>J54/B54</f>
        <v>14.39744657230086</v>
      </c>
      <c r="Q54" s="24">
        <f>K54/B54</f>
        <v>1.5631922892539045</v>
      </c>
      <c r="R54" s="94">
        <f>B54/N54</f>
        <v>259.03921568627453</v>
      </c>
    </row>
    <row r="55" spans="1:18" s="12" customFormat="1" x14ac:dyDescent="0.25">
      <c r="A55" s="7" t="s">
        <v>50</v>
      </c>
      <c r="B55" s="70">
        <v>60559</v>
      </c>
      <c r="C55" s="56" t="s">
        <v>75</v>
      </c>
      <c r="D55" s="49">
        <v>2</v>
      </c>
      <c r="E55" s="11">
        <v>2</v>
      </c>
      <c r="F55" s="11">
        <v>2</v>
      </c>
      <c r="G55" s="52">
        <v>6</v>
      </c>
      <c r="H55" s="52">
        <v>4</v>
      </c>
      <c r="I55" s="33">
        <f>E55+F55+G55+(H55*0.5)</f>
        <v>12</v>
      </c>
      <c r="J55" s="38">
        <v>1217322</v>
      </c>
      <c r="K55" s="46">
        <v>66185</v>
      </c>
      <c r="L55" s="104">
        <v>13661</v>
      </c>
      <c r="M55" s="100">
        <f>(K55-L55)/L55</f>
        <v>3.8448137032428078</v>
      </c>
      <c r="N55" s="68">
        <v>222</v>
      </c>
      <c r="O55" s="81">
        <f>B55/I55</f>
        <v>5046.583333333333</v>
      </c>
      <c r="P55" s="24">
        <f>J55/B55</f>
        <v>20.101421753991975</v>
      </c>
      <c r="Q55" s="24">
        <f>K55/B55</f>
        <v>1.0929011377334501</v>
      </c>
      <c r="R55" s="94">
        <f>B55/N55</f>
        <v>272.7882882882883</v>
      </c>
    </row>
    <row r="56" spans="1:18" s="12" customFormat="1" x14ac:dyDescent="0.25">
      <c r="A56" s="7" t="s">
        <v>60</v>
      </c>
      <c r="B56" s="70">
        <v>642467</v>
      </c>
      <c r="C56" s="54" t="s">
        <v>75</v>
      </c>
      <c r="D56" s="47">
        <v>4</v>
      </c>
      <c r="E56" s="13">
        <v>2</v>
      </c>
      <c r="F56" s="13">
        <v>2</v>
      </c>
      <c r="G56" s="50">
        <v>102</v>
      </c>
      <c r="H56" s="50">
        <v>20</v>
      </c>
      <c r="I56" s="33">
        <f>E56+F56+G56+(H56*0.5)</f>
        <v>116</v>
      </c>
      <c r="J56" s="38">
        <v>29303673</v>
      </c>
      <c r="K56" s="44">
        <v>213150</v>
      </c>
      <c r="L56" s="103">
        <v>195000</v>
      </c>
      <c r="M56" s="100">
        <f>(K56-L56)/L56</f>
        <v>9.3076923076923071E-2</v>
      </c>
      <c r="N56" s="68">
        <v>3991</v>
      </c>
      <c r="O56" s="81">
        <f>B56/I56</f>
        <v>5538.5086206896549</v>
      </c>
      <c r="P56" s="24">
        <f>J56/B56</f>
        <v>45.611172246979223</v>
      </c>
      <c r="Q56" s="24">
        <f>K56/B56</f>
        <v>0.33176801298743747</v>
      </c>
      <c r="R56" s="94">
        <f>B56/N56</f>
        <v>160.97895264344777</v>
      </c>
    </row>
    <row r="57" spans="1:18" s="12" customFormat="1" x14ac:dyDescent="0.25">
      <c r="A57" s="7" t="s">
        <v>51</v>
      </c>
      <c r="B57" s="70">
        <v>24837</v>
      </c>
      <c r="C57" s="54" t="s">
        <v>76</v>
      </c>
      <c r="D57" s="47">
        <v>2</v>
      </c>
      <c r="E57" s="11">
        <v>1</v>
      </c>
      <c r="F57" s="11">
        <v>2</v>
      </c>
      <c r="G57" s="50">
        <v>0</v>
      </c>
      <c r="H57" s="50">
        <v>0</v>
      </c>
      <c r="I57" s="33">
        <f>E57+F57+G57+(H57*0.5)</f>
        <v>3</v>
      </c>
      <c r="J57" s="38">
        <v>334060</v>
      </c>
      <c r="K57" s="44">
        <v>17847.439999999999</v>
      </c>
      <c r="L57" s="110">
        <v>16422</v>
      </c>
      <c r="M57" s="100">
        <f>(K57-L57)/L57</f>
        <v>8.6800633296796895E-2</v>
      </c>
      <c r="N57" s="68">
        <v>59</v>
      </c>
      <c r="O57" s="81">
        <f>B57/I57</f>
        <v>8279</v>
      </c>
      <c r="P57" s="24">
        <f>J57/B57</f>
        <v>13.450094616902202</v>
      </c>
      <c r="Q57" s="24">
        <f>K57/B57</f>
        <v>0.71858275959254336</v>
      </c>
      <c r="R57" s="94">
        <f>B57/N57</f>
        <v>420.96610169491527</v>
      </c>
    </row>
    <row r="58" spans="1:18" s="12" customFormat="1" ht="15.75" thickBot="1" x14ac:dyDescent="0.3">
      <c r="A58" s="7" t="s">
        <v>52</v>
      </c>
      <c r="B58" s="70">
        <v>14205</v>
      </c>
      <c r="C58" s="54" t="s">
        <v>75</v>
      </c>
      <c r="D58" s="47">
        <v>2</v>
      </c>
      <c r="E58" s="13">
        <v>2</v>
      </c>
      <c r="F58" s="13">
        <v>2</v>
      </c>
      <c r="G58" s="50">
        <v>0</v>
      </c>
      <c r="H58" s="50">
        <v>6</v>
      </c>
      <c r="I58" s="33">
        <f>E58+F58+G58+(H58*0.5)</f>
        <v>7</v>
      </c>
      <c r="J58" s="38">
        <v>538352</v>
      </c>
      <c r="K58" s="44">
        <v>61617</v>
      </c>
      <c r="L58" s="106">
        <v>52900</v>
      </c>
      <c r="M58" s="100">
        <f>(K58-L58)/L58</f>
        <v>0.16478260869565217</v>
      </c>
      <c r="N58" s="68">
        <v>88</v>
      </c>
      <c r="O58" s="81">
        <f>B58/I58</f>
        <v>2029.2857142857142</v>
      </c>
      <c r="P58" s="24">
        <f>J58/B58</f>
        <v>37.898768039422741</v>
      </c>
      <c r="Q58" s="24">
        <f>K58/B58</f>
        <v>4.3376979936642028</v>
      </c>
      <c r="R58" s="94">
        <f>B58/N58</f>
        <v>161.42045454545453</v>
      </c>
    </row>
    <row r="59" spans="1:18" s="14" customFormat="1" x14ac:dyDescent="0.25">
      <c r="A59" s="21" t="s">
        <v>57</v>
      </c>
      <c r="B59" s="78">
        <f>SUM(B2:B58)</f>
        <v>7661724</v>
      </c>
      <c r="C59" s="86" t="s">
        <v>55</v>
      </c>
      <c r="D59" s="86" t="s">
        <v>55</v>
      </c>
      <c r="E59" s="25">
        <f t="shared" ref="E59:N59" si="0">SUM(E2:E58)</f>
        <v>101</v>
      </c>
      <c r="F59" s="25">
        <f>SUM(F2:F58)</f>
        <v>111</v>
      </c>
      <c r="G59" s="25">
        <f t="shared" si="0"/>
        <v>789</v>
      </c>
      <c r="H59" s="25">
        <f t="shared" si="0"/>
        <v>183</v>
      </c>
      <c r="I59" s="34">
        <f t="shared" ref="I59" si="1">E59+F59+G59+(H59*0.5)</f>
        <v>1092.5</v>
      </c>
      <c r="J59" s="85">
        <f t="shared" si="0"/>
        <v>190562415.48000002</v>
      </c>
      <c r="K59" s="87">
        <f t="shared" si="0"/>
        <v>4652394.57</v>
      </c>
      <c r="L59" s="87">
        <f t="shared" si="0"/>
        <v>3667786.6</v>
      </c>
      <c r="M59" s="101">
        <f t="shared" ref="M59" si="2">(K59-L59)/L59</f>
        <v>0.26844745274984105</v>
      </c>
      <c r="N59" s="88">
        <f t="shared" si="0"/>
        <v>29996</v>
      </c>
      <c r="O59" s="85">
        <v>7223.427734375</v>
      </c>
      <c r="P59" s="87">
        <f t="shared" ref="P59:P61" si="3">J59/B59</f>
        <v>24.872002108141722</v>
      </c>
      <c r="Q59" s="87">
        <f t="shared" ref="Q59" si="4">K59/B59</f>
        <v>0.60722555001981282</v>
      </c>
      <c r="R59" s="95">
        <f t="shared" ref="R59" si="5">B59/N59</f>
        <v>255.42485664755301</v>
      </c>
    </row>
    <row r="60" spans="1:18" s="14" customFormat="1" x14ac:dyDescent="0.25">
      <c r="A60" s="21" t="s">
        <v>58</v>
      </c>
      <c r="B60" s="78">
        <v>4954908</v>
      </c>
      <c r="C60" s="86" t="s">
        <v>55</v>
      </c>
      <c r="D60" s="86" t="s">
        <v>55</v>
      </c>
      <c r="E60" s="25" t="s">
        <v>55</v>
      </c>
      <c r="F60" s="25" t="s">
        <v>55</v>
      </c>
      <c r="G60" s="25" t="s">
        <v>55</v>
      </c>
      <c r="H60" s="25" t="s">
        <v>55</v>
      </c>
      <c r="I60" s="25">
        <v>710</v>
      </c>
      <c r="J60" s="83">
        <v>285539426</v>
      </c>
      <c r="K60" s="87" t="s">
        <v>55</v>
      </c>
      <c r="L60" s="87"/>
      <c r="M60" s="99"/>
      <c r="N60" s="78">
        <v>82944</v>
      </c>
      <c r="O60" s="85">
        <v>6539.9521126760565</v>
      </c>
      <c r="P60" s="87">
        <f t="shared" si="3"/>
        <v>57.627593892762491</v>
      </c>
      <c r="Q60" s="89" t="s">
        <v>62</v>
      </c>
      <c r="R60" s="96" t="s">
        <v>55</v>
      </c>
    </row>
    <row r="61" spans="1:18" s="14" customFormat="1" x14ac:dyDescent="0.25">
      <c r="A61" s="21" t="s">
        <v>54</v>
      </c>
      <c r="B61" s="78">
        <f>B59+B60</f>
        <v>12616632</v>
      </c>
      <c r="C61" s="86" t="s">
        <v>55</v>
      </c>
      <c r="D61" s="86" t="s">
        <v>55</v>
      </c>
      <c r="E61" s="25" t="s">
        <v>55</v>
      </c>
      <c r="F61" s="25" t="s">
        <v>55</v>
      </c>
      <c r="G61" s="25" t="s">
        <v>55</v>
      </c>
      <c r="H61" s="25" t="s">
        <v>55</v>
      </c>
      <c r="I61" s="25">
        <f>I59+I60</f>
        <v>1802.5</v>
      </c>
      <c r="J61" s="85">
        <f>J59+J60</f>
        <v>476101841.48000002</v>
      </c>
      <c r="K61" s="87" t="s">
        <v>55</v>
      </c>
      <c r="L61" s="87"/>
      <c r="M61" s="99"/>
      <c r="N61" s="78">
        <f>N59+N60</f>
        <v>112940</v>
      </c>
      <c r="O61" s="85">
        <f>B61/I61</f>
        <v>6999.5184466019418</v>
      </c>
      <c r="P61" s="87">
        <f t="shared" si="3"/>
        <v>37.73604885043806</v>
      </c>
      <c r="Q61" s="89" t="s">
        <v>62</v>
      </c>
      <c r="R61" s="96" t="s">
        <v>55</v>
      </c>
    </row>
    <row r="62" spans="1:18" s="16" customFormat="1" ht="36" x14ac:dyDescent="0.25">
      <c r="A62" s="21" t="s">
        <v>56</v>
      </c>
      <c r="B62" s="85">
        <v>6014611</v>
      </c>
      <c r="C62" s="86" t="s">
        <v>55</v>
      </c>
      <c r="D62" s="86" t="s">
        <v>55</v>
      </c>
      <c r="E62" s="25">
        <v>33</v>
      </c>
      <c r="F62" s="25">
        <v>34</v>
      </c>
      <c r="G62" s="25">
        <v>685</v>
      </c>
      <c r="H62" s="25">
        <v>128</v>
      </c>
      <c r="I62" s="25">
        <v>816</v>
      </c>
      <c r="J62" s="85">
        <v>155811294.75</v>
      </c>
      <c r="K62" s="85">
        <v>2174765.2000000002</v>
      </c>
      <c r="L62" s="85">
        <v>1792736</v>
      </c>
      <c r="M62" s="101">
        <v>0.21309841493672252</v>
      </c>
      <c r="N62" s="85">
        <v>23324</v>
      </c>
      <c r="O62" s="85">
        <v>7319.9634591961021</v>
      </c>
      <c r="P62" s="87">
        <v>26.722246405388631</v>
      </c>
      <c r="Q62" s="87">
        <v>0.35131079972511059</v>
      </c>
      <c r="R62" s="95">
        <v>257.87219173383642</v>
      </c>
    </row>
    <row r="63" spans="1:18" s="19" customFormat="1" x14ac:dyDescent="0.25">
      <c r="A63" s="20" t="s">
        <v>64</v>
      </c>
      <c r="B63" s="78">
        <v>319892</v>
      </c>
      <c r="C63" s="86" t="s">
        <v>55</v>
      </c>
      <c r="D63" s="90">
        <v>2</v>
      </c>
      <c r="E63" s="15">
        <v>2</v>
      </c>
      <c r="F63" s="15">
        <v>2</v>
      </c>
      <c r="G63" s="91">
        <v>20</v>
      </c>
      <c r="H63" s="91">
        <v>0</v>
      </c>
      <c r="I63" s="34">
        <v>20</v>
      </c>
      <c r="J63" s="84">
        <v>4284273</v>
      </c>
      <c r="K63" s="59">
        <v>99973</v>
      </c>
      <c r="L63" s="59"/>
      <c r="M63" s="98"/>
      <c r="N63" s="60">
        <v>823</v>
      </c>
      <c r="O63" s="85">
        <f>B63/I63</f>
        <v>15994.6</v>
      </c>
      <c r="P63" s="87">
        <f>J63/B63</f>
        <v>13.392873219711653</v>
      </c>
      <c r="Q63" s="87">
        <f>K63/B63</f>
        <v>0.31252110087154417</v>
      </c>
      <c r="R63" s="95">
        <f>B63/N63</f>
        <v>388.69015795868773</v>
      </c>
    </row>
    <row r="64" spans="1:18" s="19" customFormat="1" x14ac:dyDescent="0.25">
      <c r="A64" s="17"/>
      <c r="B64" s="29"/>
      <c r="E64" s="18"/>
      <c r="F64" s="18"/>
      <c r="G64" s="27"/>
      <c r="H64" s="27"/>
      <c r="I64" s="35"/>
      <c r="J64" s="36"/>
      <c r="K64" s="28"/>
      <c r="L64" s="73"/>
      <c r="M64" s="111"/>
      <c r="N64" s="37"/>
      <c r="O64" s="82"/>
      <c r="P64" s="30"/>
      <c r="Q64" s="30"/>
      <c r="R64" s="97"/>
    </row>
    <row r="65" spans="1:1" x14ac:dyDescent="0.25">
      <c r="A65" s="14" t="s">
        <v>78</v>
      </c>
    </row>
    <row r="67" spans="1:1" x14ac:dyDescent="0.25">
      <c r="A67" s="14"/>
    </row>
    <row r="68" spans="1:1" x14ac:dyDescent="0.25">
      <c r="A68" s="14"/>
    </row>
  </sheetData>
  <autoFilter ref="A1:Q58" xr:uid="{00000000-0009-0000-0000-000000000000}">
    <sortState xmlns:xlrd2="http://schemas.microsoft.com/office/spreadsheetml/2017/richdata2" ref="A2:Q58">
      <sortCondition ref="P2:P58"/>
    </sortState>
  </autoFilter>
  <sortState xmlns:xlrd2="http://schemas.microsoft.com/office/spreadsheetml/2017/richdata2" ref="A2:R58">
    <sortCondition ref="A2:A58"/>
  </sortState>
  <dataValidations count="2">
    <dataValidation type="list" allowBlank="1" showInputMessage="1" showErrorMessage="1" promptTitle="Select" sqref="D2:D58 D63" xr:uid="{C20E0DF1-BD86-44DD-80C9-A523098ED7D3}">
      <formula1>"Select,2,4"</formula1>
    </dataValidation>
    <dataValidation type="list" allowBlank="1" showInputMessage="1" showErrorMessage="1" sqref="C2:D58" xr:uid="{6574B225-EDF3-4E1E-9C4C-9B348058F0F2}">
      <formula1>"Select, Full-time, Part-time"</formula1>
    </dataValidation>
  </dataValidation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Comparisons</vt:lpstr>
    </vt:vector>
  </TitlesOfParts>
  <Company>Onondaga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 Czarny</dc:creator>
  <cp:lastModifiedBy>Dustin Czarny</cp:lastModifiedBy>
  <cp:lastPrinted>2025-11-25T15:36:43Z</cp:lastPrinted>
  <dcterms:created xsi:type="dcterms:W3CDTF">2019-12-11T17:30:51Z</dcterms:created>
  <dcterms:modified xsi:type="dcterms:W3CDTF">2026-07-10T14:24:50Z</dcterms:modified>
</cp:coreProperties>
</file>